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EDI\Entrada\Engenharia\2022\0000195-2022\"/>
    </mc:Choice>
  </mc:AlternateContent>
  <bookViews>
    <workbookView xWindow="10035" yWindow="60" windowWidth="10530" windowHeight="7965" tabRatio="594" activeTab="2"/>
  </bookViews>
  <sheets>
    <sheet name="Planilha de Orçamento" sheetId="9" r:id="rId1"/>
    <sheet name="BDI" sheetId="10" r:id="rId2"/>
    <sheet name="Cronograma" sheetId="11" r:id="rId3"/>
  </sheets>
  <definedNames>
    <definedName name="_xlnm.Print_Area" localSheetId="1">BDI!$A$1:$I$33</definedName>
    <definedName name="_xlnm.Print_Area" localSheetId="0">'Planilha de Orçamento'!$A$1:$G$205</definedName>
    <definedName name="_xlnm.Print_Titles" localSheetId="0">'Planilha de Orçamento'!$12:$13</definedName>
  </definedNames>
  <calcPr calcId="162913" iterateDelta="1E-4" fullPrecision="0"/>
</workbook>
</file>

<file path=xl/calcChain.xml><?xml version="1.0" encoding="utf-8"?>
<calcChain xmlns="http://schemas.openxmlformats.org/spreadsheetml/2006/main">
  <c r="E15" i="11" l="1"/>
  <c r="M51" i="11" l="1"/>
  <c r="M38" i="11" l="1"/>
  <c r="M40" i="11"/>
  <c r="M17" i="11"/>
  <c r="M19" i="11"/>
  <c r="M21" i="11"/>
  <c r="M23" i="11"/>
  <c r="M25" i="11"/>
  <c r="M27" i="11"/>
  <c r="M29" i="11"/>
  <c r="M31" i="11"/>
  <c r="M33" i="11"/>
  <c r="M35" i="11"/>
  <c r="M43" i="11"/>
  <c r="M45" i="11"/>
  <c r="M47" i="11"/>
  <c r="M49" i="11"/>
  <c r="M15" i="11"/>
  <c r="G56" i="9" l="1"/>
  <c r="G31" i="9" l="1"/>
  <c r="G28" i="9" l="1"/>
  <c r="G120" i="9" l="1"/>
  <c r="G119" i="9"/>
  <c r="G118" i="9"/>
  <c r="G117" i="9"/>
  <c r="G116" i="9"/>
  <c r="G115" i="9"/>
  <c r="G114" i="9"/>
  <c r="G112" i="9"/>
  <c r="G111" i="9"/>
  <c r="G109" i="9"/>
  <c r="G108" i="9"/>
  <c r="G107" i="9"/>
  <c r="G106" i="9"/>
  <c r="G23" i="9"/>
  <c r="G178" i="9" l="1"/>
  <c r="F203" i="9"/>
  <c r="E203" i="9"/>
  <c r="G197" i="9"/>
  <c r="G196" i="9"/>
  <c r="G195" i="9"/>
  <c r="G194" i="9"/>
  <c r="G193" i="9"/>
  <c r="G191" i="9"/>
  <c r="G190" i="9"/>
  <c r="G189" i="9"/>
  <c r="G187" i="9"/>
  <c r="G186" i="9"/>
  <c r="G185" i="9"/>
  <c r="G184" i="9"/>
  <c r="G183" i="9"/>
  <c r="G182" i="9"/>
  <c r="G181" i="9"/>
  <c r="G179" i="9"/>
  <c r="G177" i="9"/>
  <c r="G176" i="9"/>
  <c r="G175" i="9"/>
  <c r="G174" i="9"/>
  <c r="G173" i="9"/>
  <c r="G172" i="9"/>
  <c r="G171" i="9"/>
  <c r="G169" i="9"/>
  <c r="G168" i="9"/>
  <c r="G167" i="9"/>
  <c r="G166" i="9"/>
  <c r="G165" i="9"/>
  <c r="G164" i="9"/>
  <c r="G163" i="9"/>
  <c r="G162" i="9"/>
  <c r="G161" i="9"/>
  <c r="H180" i="9" l="1"/>
  <c r="C46" i="11" s="1"/>
  <c r="E47" i="11" s="1"/>
  <c r="H170" i="9"/>
  <c r="C44" i="11" s="1"/>
  <c r="E45" i="11" s="1"/>
  <c r="H160" i="9"/>
  <c r="C42" i="11" s="1"/>
  <c r="E43" i="11" s="1"/>
  <c r="H188" i="9"/>
  <c r="C48" i="11" s="1"/>
  <c r="F158" i="9"/>
  <c r="E158" i="9"/>
  <c r="G202" i="9"/>
  <c r="G201" i="9"/>
  <c r="G200" i="9"/>
  <c r="G19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54" i="9"/>
  <c r="G153" i="9"/>
  <c r="G152" i="9"/>
  <c r="G151" i="9"/>
  <c r="G150" i="9"/>
  <c r="G149" i="9"/>
  <c r="G147" i="9"/>
  <c r="G146" i="9"/>
  <c r="G145" i="9"/>
  <c r="G144" i="9"/>
  <c r="G143" i="9"/>
  <c r="G142" i="9"/>
  <c r="G141" i="9"/>
  <c r="G140" i="9"/>
  <c r="G139" i="9"/>
  <c r="G157" i="9"/>
  <c r="G156" i="9"/>
  <c r="G47" i="11" l="1"/>
  <c r="G45" i="11"/>
  <c r="G43" i="11"/>
  <c r="H123" i="9"/>
  <c r="C37" i="11" s="1"/>
  <c r="G49" i="11"/>
  <c r="E49" i="11"/>
  <c r="G44" i="9"/>
  <c r="G59" i="9"/>
  <c r="G24" i="9"/>
  <c r="G51" i="9"/>
  <c r="G20" i="9"/>
  <c r="G25" i="9"/>
  <c r="E38" i="11" l="1"/>
  <c r="G38" i="11"/>
  <c r="K2" i="11"/>
  <c r="K49" i="11" l="1"/>
  <c r="I49" i="11"/>
  <c r="K47" i="11"/>
  <c r="I47" i="11"/>
  <c r="K45" i="11"/>
  <c r="I45" i="11"/>
  <c r="K43" i="11"/>
  <c r="I43" i="11"/>
  <c r="K38" i="11"/>
  <c r="I38" i="11" l="1"/>
  <c r="E121" i="9" l="1"/>
  <c r="F121" i="9"/>
  <c r="H113" i="9"/>
  <c r="C34" i="11" s="1"/>
  <c r="G93" i="9"/>
  <c r="G92" i="9"/>
  <c r="G91" i="9"/>
  <c r="G90" i="9"/>
  <c r="G86" i="9"/>
  <c r="G85" i="9"/>
  <c r="G84" i="9"/>
  <c r="G83" i="9"/>
  <c r="G82" i="9"/>
  <c r="G100" i="9"/>
  <c r="G99" i="9"/>
  <c r="G98" i="9"/>
  <c r="G97" i="9"/>
  <c r="G96" i="9"/>
  <c r="G95" i="9"/>
  <c r="G94" i="9"/>
  <c r="G88" i="9"/>
  <c r="G87" i="9"/>
  <c r="E35" i="11" l="1"/>
  <c r="G35" i="11"/>
  <c r="H81" i="9"/>
  <c r="C28" i="11" s="1"/>
  <c r="K35" i="11"/>
  <c r="I35" i="11"/>
  <c r="G80" i="9"/>
  <c r="G79" i="9"/>
  <c r="G74" i="9"/>
  <c r="G75" i="9"/>
  <c r="G73" i="9"/>
  <c r="E29" i="11" l="1"/>
  <c r="G29" i="11"/>
  <c r="K29" i="11"/>
  <c r="I29" i="11"/>
  <c r="G66" i="9"/>
  <c r="G48" i="9" l="1"/>
  <c r="G58" i="9"/>
  <c r="G42" i="9" l="1"/>
  <c r="G32" i="9"/>
  <c r="G37" i="9"/>
  <c r="G38" i="9"/>
  <c r="G35" i="9"/>
  <c r="G34" i="9"/>
  <c r="G18" i="9" l="1"/>
  <c r="G40" i="9" l="1"/>
  <c r="G50" i="9" l="1"/>
  <c r="G72" i="9" l="1"/>
  <c r="G68" i="9" l="1"/>
  <c r="G69" i="9"/>
  <c r="G76" i="9"/>
  <c r="G67" i="9"/>
  <c r="G29" i="9"/>
  <c r="G45" i="9"/>
  <c r="G55" i="9"/>
  <c r="H104" i="9" l="1"/>
  <c r="C32" i="11" s="1"/>
  <c r="G41" i="9"/>
  <c r="G19" i="9"/>
  <c r="G36" i="9"/>
  <c r="G33" i="11" l="1"/>
  <c r="E33" i="11"/>
  <c r="K33" i="11"/>
  <c r="I33" i="11"/>
  <c r="G27" i="9"/>
  <c r="G33" i="9"/>
  <c r="G60" i="9"/>
  <c r="H57" i="9" s="1"/>
  <c r="C22" i="11" s="1"/>
  <c r="E23" i="11" l="1"/>
  <c r="G23" i="11"/>
  <c r="I23" i="11"/>
  <c r="K23" i="11"/>
  <c r="G22" i="9"/>
  <c r="G17" i="9"/>
  <c r="G26" i="9" l="1"/>
  <c r="G54" i="9" l="1"/>
  <c r="G103" i="9" l="1"/>
  <c r="G21" i="9" l="1"/>
  <c r="H15" i="9" s="1"/>
  <c r="C14" i="11" s="1"/>
  <c r="I15" i="11" l="1"/>
  <c r="G15" i="11"/>
  <c r="K15" i="11"/>
  <c r="G102" i="9"/>
  <c r="G101" i="9"/>
  <c r="G64" i="9"/>
  <c r="G63" i="9"/>
  <c r="G62" i="9"/>
  <c r="G71" i="9"/>
  <c r="G78" i="9"/>
  <c r="G77" i="9"/>
  <c r="G70" i="9"/>
  <c r="H65" i="9" l="1"/>
  <c r="C26" i="11" s="1"/>
  <c r="E27" i="11" s="1"/>
  <c r="H61" i="9"/>
  <c r="C24" i="11" s="1"/>
  <c r="E25" i="11" s="1"/>
  <c r="H89" i="9"/>
  <c r="C30" i="11" s="1"/>
  <c r="G43" i="9"/>
  <c r="H39" i="9" s="1"/>
  <c r="C16" i="11" s="1"/>
  <c r="I25" i="11" l="1"/>
  <c r="G25" i="11"/>
  <c r="G27" i="11"/>
  <c r="K27" i="11"/>
  <c r="I27" i="11"/>
  <c r="K25" i="11"/>
  <c r="E17" i="11"/>
  <c r="G17" i="11"/>
  <c r="E31" i="11"/>
  <c r="G31" i="11"/>
  <c r="K31" i="11"/>
  <c r="I31" i="11"/>
  <c r="K17" i="11"/>
  <c r="I17" i="11"/>
  <c r="G52" i="9"/>
  <c r="G49" i="9"/>
  <c r="G47" i="9"/>
  <c r="H53" i="9"/>
  <c r="C20" i="11" l="1"/>
  <c r="K21" i="11" s="1"/>
  <c r="H46" i="9"/>
  <c r="C18" i="11" s="1"/>
  <c r="G121" i="9"/>
  <c r="G3" i="9"/>
  <c r="I21" i="11" l="1"/>
  <c r="G19" i="11"/>
  <c r="E19" i="11"/>
  <c r="E21" i="11"/>
  <c r="G21" i="11"/>
  <c r="I19" i="11"/>
  <c r="C13" i="11"/>
  <c r="K19" i="11"/>
  <c r="G198" i="9"/>
  <c r="H192" i="9" s="1"/>
  <c r="C50" i="11" s="1"/>
  <c r="G155" i="9"/>
  <c r="H148" i="9" s="1"/>
  <c r="C39" i="11" s="1"/>
  <c r="G40" i="11" l="1"/>
  <c r="E40" i="11"/>
  <c r="C36" i="11"/>
  <c r="K40" i="11"/>
  <c r="I40" i="11"/>
  <c r="H204" i="9"/>
  <c r="G51" i="11"/>
  <c r="E51" i="11"/>
  <c r="K51" i="11"/>
  <c r="I51" i="11"/>
  <c r="C41" i="11"/>
  <c r="G203" i="9"/>
  <c r="G158" i="9"/>
  <c r="F204" i="9"/>
  <c r="F205" i="9" s="1"/>
  <c r="E204" i="9"/>
  <c r="E205" i="9" s="1"/>
  <c r="C52" i="11" l="1"/>
  <c r="C54" i="11" s="1"/>
  <c r="I52" i="11"/>
  <c r="H54" i="11" s="1"/>
  <c r="K52" i="11"/>
  <c r="G52" i="11"/>
  <c r="D54" i="11" s="1"/>
  <c r="G204" i="9"/>
  <c r="H53" i="11" l="1"/>
  <c r="J53" i="11"/>
  <c r="F53" i="11"/>
  <c r="J54" i="11"/>
  <c r="G205" i="9"/>
  <c r="D13" i="10"/>
  <c r="D21" i="10" s="1"/>
  <c r="E52" i="11" l="1"/>
  <c r="D53" i="11" s="1"/>
  <c r="C53" i="11" s="1"/>
</calcChain>
</file>

<file path=xl/sharedStrings.xml><?xml version="1.0" encoding="utf-8"?>
<sst xmlns="http://schemas.openxmlformats.org/spreadsheetml/2006/main" count="698" uniqueCount="408">
  <si>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</si>
  <si>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</si>
  <si>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</si>
  <si>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</si>
  <si>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</si>
  <si>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</si>
  <si>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</si>
  <si>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</si>
  <si>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</si>
  <si>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</si>
  <si>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</si>
  <si>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II</t>
  </si>
  <si>
    <t>III</t>
  </si>
  <si>
    <t>INFRAESTRUTURA ELÉTRICA</t>
  </si>
  <si>
    <t>SUBTOTAL INFRAESTRUTURA ELÉTRICA</t>
  </si>
  <si>
    <t>m</t>
  </si>
  <si>
    <t>FONE:</t>
  </si>
  <si>
    <t>1.1</t>
  </si>
  <si>
    <t>1.2</t>
  </si>
  <si>
    <t>BDI</t>
  </si>
  <si>
    <t>LOTE</t>
  </si>
  <si>
    <t>ÚNICO</t>
  </si>
  <si>
    <t>PLANILHA DE ORÇAMENTO</t>
  </si>
  <si>
    <t>1.1.1</t>
  </si>
  <si>
    <t>ENDEREÇO:</t>
  </si>
  <si>
    <t>PROPONENTE</t>
  </si>
  <si>
    <t>PROPOSTA</t>
  </si>
  <si>
    <t>TOTAL GERAL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</si>
  <si>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</si>
  <si>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</si>
  <si>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</si>
  <si>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</si>
  <si>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</si>
  <si>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</si>
  <si>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</si>
  <si>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</si>
  <si>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</si>
  <si>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</si>
  <si>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</si>
  <si>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</si>
  <si>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</si>
  <si>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</si>
  <si>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</si>
  <si>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</si>
  <si>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</si>
  <si>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</si>
  <si>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</si>
  <si>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</si>
  <si>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</si>
  <si>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</si>
  <si>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</si>
  <si>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</si>
  <si>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</si>
  <si>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</si>
  <si>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</si>
  <si>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</si>
  <si>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</si>
  <si>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</si>
  <si>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</si>
  <si>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</si>
  <si>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Serviços Preliminares</t>
  </si>
  <si>
    <t>1.</t>
  </si>
  <si>
    <t>1.2.1</t>
  </si>
  <si>
    <t>m²</t>
  </si>
  <si>
    <t>1.2.2</t>
  </si>
  <si>
    <t>m³</t>
  </si>
  <si>
    <t>1.2.3</t>
  </si>
  <si>
    <t>1.2.4</t>
  </si>
  <si>
    <t>DEMOLIÇÕES/REMOÇÕES</t>
  </si>
  <si>
    <t>un</t>
  </si>
  <si>
    <t>Diversos</t>
  </si>
  <si>
    <t>2.</t>
  </si>
  <si>
    <t>2.1</t>
  </si>
  <si>
    <t>2.2</t>
  </si>
  <si>
    <t>3.</t>
  </si>
  <si>
    <t>3.1</t>
  </si>
  <si>
    <t>3.2</t>
  </si>
  <si>
    <t>4.</t>
  </si>
  <si>
    <t>Paredes e divisórias</t>
  </si>
  <si>
    <t>3.3</t>
  </si>
  <si>
    <t>4.1</t>
  </si>
  <si>
    <t>4.2</t>
  </si>
  <si>
    <t>5.</t>
  </si>
  <si>
    <t>Esquadrias</t>
  </si>
  <si>
    <t>x,xx</t>
  </si>
  <si>
    <t>6.</t>
  </si>
  <si>
    <t>7.</t>
  </si>
  <si>
    <t>8.</t>
  </si>
  <si>
    <t>Pintura</t>
  </si>
  <si>
    <t>6.1</t>
  </si>
  <si>
    <t>7.1</t>
  </si>
  <si>
    <t>7.2</t>
  </si>
  <si>
    <t>8.1</t>
  </si>
  <si>
    <t>9.2</t>
  </si>
  <si>
    <t>9.3</t>
  </si>
  <si>
    <t>10.</t>
  </si>
  <si>
    <t>10.1</t>
  </si>
  <si>
    <t>10.2</t>
  </si>
  <si>
    <t>11.</t>
  </si>
  <si>
    <t>Instalações hidrossanitárias</t>
  </si>
  <si>
    <t xml:space="preserve">un   </t>
  </si>
  <si>
    <t>11.1</t>
  </si>
  <si>
    <t>11.2</t>
  </si>
  <si>
    <t>3.4</t>
  </si>
  <si>
    <t>4.3</t>
  </si>
  <si>
    <t>Plano de Gerenciamento de Resíduos da Construção Civil – PGRCC</t>
  </si>
  <si>
    <r>
      <t xml:space="preserve"> m</t>
    </r>
    <r>
      <rPr>
        <vertAlign val="superscript"/>
        <sz val="8"/>
        <rFont val="Arial"/>
        <family val="2"/>
      </rPr>
      <t>2</t>
    </r>
  </si>
  <si>
    <t>Cobertura</t>
  </si>
  <si>
    <t>Limpeza de laje de cobertura</t>
  </si>
  <si>
    <r>
      <t xml:space="preserve"> m</t>
    </r>
    <r>
      <rPr>
        <vertAlign val="superscript"/>
        <sz val="8"/>
        <color theme="1"/>
        <rFont val="Arial"/>
        <family val="2"/>
      </rPr>
      <t>2</t>
    </r>
  </si>
  <si>
    <t>REVESTIMENTOS/ACABAMENTOS</t>
  </si>
  <si>
    <t>Piso cerâmico 45x45cm, acetinado, antiderrapante, PEI 5, junta 3mm - ref. Eliane Cargo Plus White AC</t>
  </si>
  <si>
    <t>Rodapé cerâmico comum, h=15cm</t>
  </si>
  <si>
    <t xml:space="preserve"> m</t>
  </si>
  <si>
    <t>IMPERMEABILIZAÇÃO</t>
  </si>
  <si>
    <t>Terraço</t>
  </si>
  <si>
    <t>10.1.1</t>
  </si>
  <si>
    <t>10.1.2</t>
  </si>
  <si>
    <t>10.1.3</t>
  </si>
  <si>
    <t>10.1.4</t>
  </si>
  <si>
    <t>10.2.1</t>
  </si>
  <si>
    <t>10.2.2</t>
  </si>
  <si>
    <t>11.3</t>
  </si>
  <si>
    <t>11.4</t>
  </si>
  <si>
    <t>11.5</t>
  </si>
  <si>
    <t>11.6</t>
  </si>
  <si>
    <t>1.1.2</t>
  </si>
  <si>
    <t>1.1.3</t>
  </si>
  <si>
    <t>1.1.4</t>
  </si>
  <si>
    <t>1.1.5</t>
  </si>
  <si>
    <t>1.1.6</t>
  </si>
  <si>
    <t>1.1.7</t>
  </si>
  <si>
    <t>1.2.5</t>
  </si>
  <si>
    <t>1.2.6</t>
  </si>
  <si>
    <t>1.2.7</t>
  </si>
  <si>
    <t>DIVERSOS</t>
  </si>
  <si>
    <t>Revestimento paredes e piso</t>
  </si>
  <si>
    <t>2.3</t>
  </si>
  <si>
    <t>2.4</t>
  </si>
  <si>
    <t>Demolição de piso cerâmico</t>
  </si>
  <si>
    <t>Demolição de revestimento com argamassa</t>
  </si>
  <si>
    <t>Demolição de alvenaria, sem reaproveitamento</t>
  </si>
  <si>
    <t>Remoção de louças sanitárias</t>
  </si>
  <si>
    <t>Remoção de divisória leve</t>
  </si>
  <si>
    <t>Demolição de cobertura em telhas de fibrocimento</t>
  </si>
  <si>
    <t>Demolição de estrutura de madeira para telhados</t>
  </si>
  <si>
    <t>Projeto completo para execução de cobertura</t>
  </si>
  <si>
    <t>Projeto completo para execução de impermeabilização</t>
  </si>
  <si>
    <t>Projeto completo para execução de instalações hidrossanitárias e esgoto</t>
  </si>
  <si>
    <t>Carga mecanizada e transporte/descarga de entulho em caminhão basculante - distância até 20km</t>
  </si>
  <si>
    <t>Destinação de resíduos com entrega de Manifesto de Transporte de Resíduos e o Recibo de Destinação de Resíduos por empresa licenciada</t>
  </si>
  <si>
    <t xml:space="preserve"> un</t>
  </si>
  <si>
    <t>Remoção de impermeabilização e proteção mecânica - terraço</t>
  </si>
  <si>
    <t>Divisória de gesso acartonado para parede interna em local úmido, espessura final 100mm</t>
  </si>
  <si>
    <t>Divisória de gesso acartonado para parede interna, simples, espessura final 100mm</t>
  </si>
  <si>
    <t>Divisória sanitária de laminado estrutural TS-10mm, acabamento dupla face texturizado, módulo porta - ref. Alcoplac Plus Liso Platina,  com ferragens, colocada</t>
  </si>
  <si>
    <t>Divisória sanitária de laminado estrutural TS-10mm, acabamento dupla face texturizado, ref. Alcoplac Plus Liso Platina, colocada</t>
  </si>
  <si>
    <t>Alvenaria com tijolos maciços aparentes 5x10x20cm, e=20cm, com argamassa traço 1:2:8-mureta porta terraço</t>
  </si>
  <si>
    <t>Rodapé de poliestireno com friso, h=15cm - cor branca</t>
  </si>
  <si>
    <t xml:space="preserve">Reboco para parede interna ou externa, com argamassa de cimento, cal e areia peneirada, traço 1:1:6, e=5mm </t>
  </si>
  <si>
    <t>Azulejo 30x40cm, acetinado branco, incluindo rejuntamento com argamassa colante AC I</t>
  </si>
  <si>
    <t>Administração da obra direta no local - 3% do custo total da obra até 250m²</t>
  </si>
  <si>
    <t>1.1.8</t>
  </si>
  <si>
    <t>2.5</t>
  </si>
  <si>
    <t>Emassamento de superfície, 02 demãos de massa à base de PVA</t>
  </si>
  <si>
    <t>Pintura látex PVA, 02 demãos, sem emassamento, sobre forro/parede de gesso</t>
  </si>
  <si>
    <t>Pintura a óleo ou esmalte sintético em esquadrias de madeira, 02 demãos, com emassamento</t>
  </si>
  <si>
    <t>Porta interna de madeira semi-oca, de uma folha com batente, guarnição e ferragem, 70x210cm</t>
  </si>
  <si>
    <t>Porta interna de madeira semi-oca, de uma folha com batente, guarnição e ferragem, 90x210cm</t>
  </si>
  <si>
    <t>6.2</t>
  </si>
  <si>
    <t>Limpeza permanente da obra (um servente em tempo integral, ferramental e material de limpeza)</t>
  </si>
  <si>
    <t xml:space="preserve"> mês</t>
  </si>
  <si>
    <t>Limpeza fina e verificação final da obra</t>
  </si>
  <si>
    <r>
      <t>2. ENDEREÇO DE EXECUÇÃO/ENTREGA:</t>
    </r>
    <r>
      <rPr>
        <sz val="10"/>
        <rFont val="Calibri"/>
        <family val="2"/>
        <scheme val="minor"/>
      </rPr>
      <t xml:space="preserve"> Rua 15 de Novembro, 141 - Encruzilhada do Sul/RS</t>
    </r>
  </si>
  <si>
    <t>Bacia sanitária de louça com caixa acoplada branca, com assento e acessórios - ref. Deca, linha Conforto Vogue Plus P515.17 (PCD)</t>
  </si>
  <si>
    <t>Bacia sanitária de louça com caixa acoplada, branca, com assento e acessórios - ref. Deca, linha Vogue Plus P505.17</t>
  </si>
  <si>
    <t>Mictório de louça individual com sifão integrado - ref. Deca, M714.17</t>
  </si>
  <si>
    <t>Bancada de granito cinza andorinha, e=20mm</t>
  </si>
  <si>
    <t>Dosador para sabão líquido em PVC</t>
  </si>
  <si>
    <t>Ligação flexível para água em malha de aço</t>
  </si>
  <si>
    <t>Lixeira com tampa basculante d=18,5cm - aço inox - 7,8 litros</t>
  </si>
  <si>
    <t>Papeleira para sanitários</t>
  </si>
  <si>
    <t>Lixeiras recicláveis com tampa basculante d=30cm - aço inox - 47 litros</t>
  </si>
  <si>
    <t>Toalheiro para toalhas de papel</t>
  </si>
  <si>
    <t>Torneira de mesa baixa, com fechamento automático para lavatório - ref. Decamatic Eco 1173C</t>
  </si>
  <si>
    <t>Barra de apoio em aço inox, 70 cm</t>
  </si>
  <si>
    <t>Lavatório de louça branca, grande, com coluna suspensa e acessórios - reinstalação</t>
  </si>
  <si>
    <t>Cuba oval de louça para tampo - embutir</t>
  </si>
  <si>
    <t>Acessórios/louças/metais para sanitários</t>
  </si>
  <si>
    <t>Válvula de descarga automática para mictório</t>
  </si>
  <si>
    <t>6.3</t>
  </si>
  <si>
    <t>"T" em PVC soldável, d=25mm</t>
  </si>
  <si>
    <t>"T" em PVC soldável, d=32mm</t>
  </si>
  <si>
    <t>Joelho 90 graus em PVC soldável, d=25mm</t>
  </si>
  <si>
    <t>Ponto de água fria com tubo de PVC e conexões d=25mm</t>
  </si>
  <si>
    <t>Registro de gaveta bruto  d=32mm (1.1/4")</t>
  </si>
  <si>
    <t>Tubo soldável de PVC marrom, d=25mm, inclusive conexões</t>
  </si>
  <si>
    <t>Tubo soldável de PVC marrom, d=32mm, inclusive conexões</t>
  </si>
  <si>
    <t>Instalações de esgoto</t>
  </si>
  <si>
    <t>"T" esgoto em PVC d=100mm</t>
  </si>
  <si>
    <t>Curva 90 esgoto em PVC d=100mm</t>
  </si>
  <si>
    <t>Curva 90 esgoto em PVC d=40mm</t>
  </si>
  <si>
    <t>Desentupimento de tubulações de esgoto</t>
  </si>
  <si>
    <t>Junção esgoto em PVC d=100mm</t>
  </si>
  <si>
    <t>Junção esgoto em PVC d=40mm</t>
  </si>
  <si>
    <t>Junção esgoto em PVC d=50mm</t>
  </si>
  <si>
    <t>Luva simples esgoto em PVC d=100mm, junta elástica</t>
  </si>
  <si>
    <t>Luva simples esgoto em PVC d=50mm, junta elástica</t>
  </si>
  <si>
    <t>Ralo sifonado 150mm</t>
  </si>
  <si>
    <t>Redução esgoto em PVC d=100/50mm</t>
  </si>
  <si>
    <t>Tubo de PVC, ponta bolsa e virola d=100mm, com conexões</t>
  </si>
  <si>
    <t>Tubo de PVC, ponta bolsa e virola d=50mm, com conexões</t>
  </si>
  <si>
    <t>Tubo de PVC, ponta e bolsa soldável d=40mm, com conexões</t>
  </si>
  <si>
    <t>cj</t>
  </si>
  <si>
    <t>Impermeabilização de piso com emulsão asfáltica - 3 demãos</t>
  </si>
  <si>
    <t>Impermeabilização térmica e mecânica com aplicação de manta asfáltica líquida a frio moldada no local</t>
  </si>
  <si>
    <t>Proteção mecânica de superfície impermeabilizada, com argamassa cimento/areia 1:3, e=3cm</t>
  </si>
  <si>
    <t>Regularização de base com argamassa 1:3 para impermeabilização, e=2,0cm</t>
  </si>
  <si>
    <t>Bocal de chapa galvanizada 24</t>
  </si>
  <si>
    <t>Calha de chapa galvanizada 24, desenvolvimento 50 cm</t>
  </si>
  <si>
    <t>Cumeeira articulada ou normal mesmo material da telha galvalume e=0,5 ou 0,65mm</t>
  </si>
  <si>
    <t>Estrutura metálica para telha ondulada de fibrocimento, metálica ou plástica, apoiada sobre alvenarias ou laje</t>
  </si>
  <si>
    <t>Lona preta para isolamento da cobertura durante execução</t>
  </si>
  <si>
    <t>Rufo de chapa galvanizada 24, desenvolvimento 50cm</t>
  </si>
  <si>
    <t>1.1.9</t>
  </si>
  <si>
    <t>3.5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</si>
  <si>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</si>
  <si>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</si>
  <si>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</si>
  <si>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</si>
  <si>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</si>
  <si>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</si>
  <si>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</si>
  <si>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</si>
  <si>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</si>
  <si>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</si>
  <si>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</si>
  <si>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</si>
  <si>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</si>
  <si>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8.2</t>
  </si>
  <si>
    <t>8.4</t>
  </si>
  <si>
    <t>8.5</t>
  </si>
  <si>
    <t>8.6</t>
  </si>
  <si>
    <t>8.7</t>
  </si>
  <si>
    <t>8.8</t>
  </si>
  <si>
    <t>9.</t>
  </si>
  <si>
    <t>9.1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</si>
  <si>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</si>
  <si>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</si>
  <si>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</si>
  <si>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</si>
  <si>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</si>
  <si>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</si>
  <si>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</si>
  <si>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</si>
  <si>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</si>
  <si>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</si>
  <si>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11.7</t>
  </si>
  <si>
    <r>
      <t xml:space="preserve">1. OBJETO: </t>
    </r>
    <r>
      <rPr>
        <sz val="10"/>
        <rFont val="Calibri"/>
        <family val="2"/>
        <scheme val="minor"/>
      </rPr>
      <t>Contratação de Serv. de Manut. Civil, Elétr., Lógica e Mec. com pequenas adequações de espaços físicos na Ag Encruzilhada do Sul</t>
    </r>
  </si>
  <si>
    <t>VALOR (R$) S/BDI</t>
  </si>
  <si>
    <t>1º MÊS</t>
  </si>
  <si>
    <t>2º MÊS</t>
  </si>
  <si>
    <t>3º MÊS</t>
  </si>
  <si>
    <t xml:space="preserve">% </t>
  </si>
  <si>
    <t>Valor</t>
  </si>
  <si>
    <t>TOTAL</t>
  </si>
  <si>
    <t>Remoção de módulo de máscara metálica para autoatendimento com reaproveitamento</t>
  </si>
  <si>
    <t>Remoção de piso tátil</t>
  </si>
  <si>
    <t>Elemento tátil individual em poliuretano interno de alerta colado (módulos de 25x25cm) - cor idem à existente</t>
  </si>
  <si>
    <t>Remoção de porta de divisória / madeira, sem reaproveitamento</t>
  </si>
  <si>
    <t>Porta interna de madeira semi-oca, de duas folhas com batente, guarnição e ferragem, 140x210cm</t>
  </si>
  <si>
    <t>Reinstalação de módulo de máscara metálica para autoatendimento</t>
  </si>
  <si>
    <t>MANUTENÇÃO CIVIL</t>
  </si>
  <si>
    <t>MANUTENÇÃO MECÂNICA</t>
  </si>
  <si>
    <t>Ar Condicionado</t>
  </si>
  <si>
    <t>1.3</t>
  </si>
  <si>
    <t>Condicionador de ar split tipo teto inverter 47.000 ~ 50.000btu/h ciclo reverso (unidade condensadora e evaporadora), 3F 380V 60Hz. Ref.: ABBG54LRTA/AOBG54LATV FUJITSU</t>
  </si>
  <si>
    <t>Condicionador de ar split tipo hi-wall inverter 18.000btu/h ciclo reverso (unidade condensadora e evaporadora) Ref.: Ref.: 38MBQA18M5/42MBQA18M5 Midea Carrier</t>
  </si>
  <si>
    <t>Tubo de cobre flexível sem costura 1/2" - 0,79mm (0,263kg/m) - ref. Eluma</t>
  </si>
  <si>
    <t>1.4</t>
  </si>
  <si>
    <t>Tubo de cobre flexível sem costura 1/4" - 0,79mm (0,123kg/m) - ref. Eluma</t>
  </si>
  <si>
    <t>1.5</t>
  </si>
  <si>
    <t>Tubo de cobre flexível sem costura 3/8" - 0,79mm (0,193kg/m) - ref. Eluma</t>
  </si>
  <si>
    <t>1.6</t>
  </si>
  <si>
    <t>Tubo de cobre flexível sem costura 5/8" - 0,79mm (0,333kg/m) - ref. Eluma</t>
  </si>
  <si>
    <t>1.7</t>
  </si>
  <si>
    <t xml:space="preserve">Tubo de espuma elastomérica flexível 1/2" - ref. Armacell Armaflex AF R-12 </t>
  </si>
  <si>
    <t>1.8</t>
  </si>
  <si>
    <t>Tubo de espuma elastomérica flexível 1/4" - ref. Armacell Armaflex AF R-32</t>
  </si>
  <si>
    <t>1.9</t>
  </si>
  <si>
    <t>Tubo de espuma elastomérica flexível 3/8" - ref. Armacell Armaflex AF M-10</t>
  </si>
  <si>
    <t>1.10</t>
  </si>
  <si>
    <t>Tubo de espuma elastomérica flexível 5/8" - ref. Armacell Armaflex AF M-15</t>
  </si>
  <si>
    <t>1.11</t>
  </si>
  <si>
    <t>Interligação elétrica de comando entre unidades evaporadoras e condensadoras</t>
  </si>
  <si>
    <t>1.12</t>
  </si>
  <si>
    <t>Ligação da drenagem dos condicionadores aos pontos de dreno termicamente isoladas</t>
  </si>
  <si>
    <t>1.13</t>
  </si>
  <si>
    <t>Calço amortecedor de vibração construído em neoprene</t>
  </si>
  <si>
    <t>1.14</t>
  </si>
  <si>
    <t>Par de suporte galvanizado/inox para ar condicionado do tipo split (unidade condensadora) até 36.000Btu/h</t>
  </si>
  <si>
    <t>1.15</t>
  </si>
  <si>
    <t>Par de suporte galvanizado/inox para ar condicionado do tipo split (unidade condensadora) acima 36.000Btu/h</t>
  </si>
  <si>
    <t>1.16</t>
  </si>
  <si>
    <t>Par de suporte para ar condicionado do tipo split (unidade evaporadora)</t>
  </si>
  <si>
    <t>1.17</t>
  </si>
  <si>
    <t>Eletrocalha em aço galvanizado, lisa,chapa #18, tipo C, seção (100x50)mm. Para condução das linhas frigorígenas</t>
  </si>
  <si>
    <t>1.18</t>
  </si>
  <si>
    <t>Eletrocalha - Tampa para eletrocalha 100mm</t>
  </si>
  <si>
    <t>1.19</t>
  </si>
  <si>
    <t>Gás refrigerante R-410A</t>
  </si>
  <si>
    <t>kg</t>
  </si>
  <si>
    <t>1.20</t>
  </si>
  <si>
    <t>Desinstalação de condicionador de ar tipo self 7,5TR (unidade condensadora)</t>
  </si>
  <si>
    <t>1.21</t>
  </si>
  <si>
    <t>Instalação de condicionador de ar tipo self 7,5TR (unidade condensadora)</t>
  </si>
  <si>
    <t>1.22</t>
  </si>
  <si>
    <t>Desinstalação de condicionador de ar split tipo  piso teto 55.000btu/h (unidade condensadora)</t>
  </si>
  <si>
    <t>1.23</t>
  </si>
  <si>
    <t>Desinstalação de condicionador de ar split tipo piso teto 55.000btu/h (unidade evaporadora)</t>
  </si>
  <si>
    <t>1.24</t>
  </si>
  <si>
    <t>Desinstalação de condicionador de ar de janela</t>
  </si>
  <si>
    <t>Ventilação</t>
  </si>
  <si>
    <t>Ventilador heliocentrífugo vazão mínima 1000 m³/h, com elemento acústico, fabricado em material plástico, rolamentos de esferas de lubrificação permanente, corpo do motor desmontável, motor de 02 velocidades. Acionamento por timer (Velocidade alta).
REF.: MODELO TD-SILENT-1000/200 DA SOLER &amp; PALAU OU EQUIVALENTE.</t>
  </si>
  <si>
    <t>Tomada de ar exterior com veneziana, tela de proteção, registro e filtro G4, LxH (497x497)mm - ref. TROX VDF-711</t>
  </si>
  <si>
    <t>Painel PU (1200x2000mm) e = 10mm - ref. Multivac</t>
  </si>
  <si>
    <t>Cola para painel; lata com 2,8 kg</t>
  </si>
  <si>
    <t>l</t>
  </si>
  <si>
    <t>Difusor de 1 via, equipado com registro de lâminas opostas. Tamanho 1 (fornecido na cor branca).</t>
  </si>
  <si>
    <t>2.6</t>
  </si>
  <si>
    <t>Temporizador horário semanal modelo RTST-20 da Coel ou similar.</t>
  </si>
  <si>
    <t>pç</t>
  </si>
  <si>
    <t>2.7</t>
  </si>
  <si>
    <t>Chave seletora 3 posições: Aut/Desl/Man</t>
  </si>
  <si>
    <t>2.8</t>
  </si>
  <si>
    <t>Quadro de comando de sobrepor em chapa de aço e pintura a pó cor cinza RAL 9002 com dimensões minimas de 400x300x200mm, com placa de montagem cor laranja RAL 2004, com canaleta de PVC e trilhos para fixação dos equipamentos - COMANDO EQUIPAMENTO DE RENOVAÇÃO.</t>
  </si>
  <si>
    <t>2.9</t>
  </si>
  <si>
    <t>Acessórios diversos (cabos, borneira, contatoras, conduletes, cola) para instalação e montagem</t>
  </si>
  <si>
    <t>Iluminação</t>
  </si>
  <si>
    <t>Lâmpada tubular LED HO T8 40W, com difusor em policarbonato leitoso anti-ofuscamento, 40W (2400mm/4000lm), 4000K branco neutro, IRC&gt;80, FP 0,95, IP 20, 25.000h, ângulo de abertura de 125°, cabeçeira em policarbonato branco anti-uv e anti-chamas, 127/220V, base G-13, modelo TUBO LED HO BRANCO NEUTRO (2400mm) da INTRAL, garantia 2 anos, ou similar.</t>
  </si>
  <si>
    <t>unid.</t>
  </si>
  <si>
    <t>Lâmpada tubular LED T8 18W, com difusor em policarbonato leitoso anti-ofuscamento, 18W (1200mm/2100lm), 4000K branco neutro, IRC&gt;80, FP 0,95, IP 40, 25.000h, ângulo de abertura de 125°, cabeçeira em policarbonato branco anti-uv e anti-chamas, 127/220V, base G-13, modelo TUBO LED HF BL-168 HF 9W da INTRAL, garantia 2 anos, ou similar.</t>
  </si>
  <si>
    <t>Readequação de luminárias existentes com 2 lâmpadas fluorescentes de 2400mm para utilização de lâmpadas LED HO T8 de 40W e 2400mm. Com instalação de soquetes e abraçadeiras de nylon brancas, retirada e descarte de reatores, substituição de fiações interna e conexão ao circuito existente.</t>
  </si>
  <si>
    <t>Readequação de luminárias existentes com 2 lâmpadas fluorescentes de 1200mm para utilização de lâmpadas LED HO T8 de 18W e 1200mm. Com instalação de soquetes e abraçadeiras de nylon brancas, retirada e descarte de reatores, substituição de fiações interna e conexão ao circuito existente.</t>
  </si>
  <si>
    <t>Plugue Fêmea (2P+T) 10A/250V, padrão brasileiro (NBR 14.136) (ligação luminárias)</t>
  </si>
  <si>
    <t>Plugue Macho (2P+T) 10A/250V, padrão brasileiro (NBR 14.136) (ligação luminárias)</t>
  </si>
  <si>
    <t>Cabo PP Cordplast 450/750V flexível - seção (3x1,5)mm²</t>
  </si>
  <si>
    <t>Sensor de presença infravermelho, instalação em teto, temporizador regulável (10s à 20min), raio de alcance 6mx360°. Instalação nos circuitos de iluminação dos sanitários, corredores e demais ambientes de circulação.</t>
  </si>
  <si>
    <t>Desinstalação de luminárias pretas, pintura em cor branca até cobertura homogênea e reinstalação das luminárias.</t>
  </si>
  <si>
    <t>Manutenção racks e ponto lógico nobreak</t>
  </si>
  <si>
    <t>Cabo UTP, 4 pares 24AWG LSZH para Telefonia/Lógica (Não Halogenado) - Categoria 5e</t>
  </si>
  <si>
    <t>Patch Cord U/UTP Cat.5E - 2,5m - Cor Azul com Cover. Para o ponto do nobreak.</t>
  </si>
  <si>
    <t>Patch Cord U/UTP Cat.5E - 1,5m - Cor Azul com Cover. Para o rack.</t>
  </si>
  <si>
    <t>Eletroduto de aço carbono com costura, galvanizado a fogo, tipo semipesado, com conexões (2 luvas, 1 curva longa, 1 abraçadeira tipo "D" com Chaveta), ø 1"</t>
  </si>
  <si>
    <t>Caixa de passagem condulete diâmetro 1" com tampa cega.</t>
  </si>
  <si>
    <t>Caixa de passagem condulete diâmetro 1" com tampa e RJ45 fêmea.</t>
  </si>
  <si>
    <t>Bandeja com 4 apoios para rack 19"x 470mm profundidade. Instalação no rack das operadoras.</t>
  </si>
  <si>
    <t>Cabo coaxiais preto 75 Ohms na cor preta com 8 metros, RF 75 0,4/25, 2 metros, com conector tipo BNC reto com solda e conector tipo BNC angular com rosca e solda (mini) para comunicação do link E1 entre Rack das Operadoras com o Rack dos Ativos para ligação a Central telefônica.</t>
  </si>
  <si>
    <t>Infraestrutura ar condicionado</t>
  </si>
  <si>
    <t>Cabo (baixa emissão de fumaça) flex 0,6/1KV - 6,0mm² - NBR 13.248</t>
  </si>
  <si>
    <t>Eletroduto de aço carbono com costura, galvanizado a fogo, tipo semipesado, com conexões (2 luvas, 1 curva longa, 1 abraçadeira tipo "D" com Chaveta), ø 1.1/2"</t>
  </si>
  <si>
    <t>Condulete de alumínio com tampa cega, roscável, 40mm (1.1/2")</t>
  </si>
  <si>
    <t>Eletroduto de aço carbono com costura, galvanizado a fogo, tipo semipesado, com conexões (2 luvas, 1 curva longa, 1 abraçadeira tipo "D" com Chaveta), ø 3/4"</t>
  </si>
  <si>
    <t>Condulete de alumínio com tampa cega, roscável, 20mm (3/4")</t>
  </si>
  <si>
    <t>3.6</t>
  </si>
  <si>
    <t>Disjuntor monopolar termomagnético, 10A à 32A, mín. 220V, 10kA. Utilizar disjuntor de 32A.</t>
  </si>
  <si>
    <t>3.7</t>
  </si>
  <si>
    <t>Disjuntor tripolar termomagnético, 10A à 32A, mín. 380V, 10kA - Curva "C". Utilizar disjuntor de 32A.</t>
  </si>
  <si>
    <t>Infraestrutura caixas eletrônicos</t>
  </si>
  <si>
    <t>Cabo (baixa emissão de fumaça) flex 0,6/1KV - 4,0mm² - NBR 13.248</t>
  </si>
  <si>
    <t>Desinstalação e reinstalação da infraestrutura elétrica e lógica dos caixas eletrônicos.</t>
  </si>
  <si>
    <t>Serviços</t>
  </si>
  <si>
    <t>Identificação dos pontos elétricos e lógicos</t>
  </si>
  <si>
    <t>Certificação de cabos de rede de pontos de lógica e fonia Cat. 5e.</t>
  </si>
  <si>
    <t>Desinstalação e descarte do DG telefônico presente na automação</t>
  </si>
  <si>
    <t>Desinstalação e descarte de cabos sem utilização presentes na automação</t>
  </si>
  <si>
    <t>5.5</t>
  </si>
  <si>
    <t>Desinstalação e descarte de cabos telefônicos sem utilização</t>
  </si>
  <si>
    <t>5.6</t>
  </si>
  <si>
    <t>Desinstalação e reutilização de eletrodutos e seus acessórios que estão sem utilização</t>
  </si>
  <si>
    <t>5.7</t>
  </si>
  <si>
    <t>Desinstalação e descarte de cabos e infraestrutura da antena parabólica sem utilização</t>
  </si>
  <si>
    <t>5.8</t>
  </si>
  <si>
    <t>Organização dos racks</t>
  </si>
  <si>
    <t>5.9</t>
  </si>
  <si>
    <t>Reorganização do cabeamento estruturado da sala de Automação, com identificações, reconectorizações, reoganização do cabeamento interno do Rack, desinstalação e reinstalação dos equipamentos no rack existente.</t>
  </si>
  <si>
    <t>5.10</t>
  </si>
  <si>
    <t>Revisão e reaperto geral de parafusos de disjuntores, barramentos secundários, barramentos principais, barramento de neutro e barramento de terra.</t>
  </si>
  <si>
    <t>Cabo telefônico CIT- 50x10 pares</t>
  </si>
  <si>
    <t>1.1.10</t>
  </si>
  <si>
    <t>1.1.11</t>
  </si>
  <si>
    <t>1.1.12</t>
  </si>
  <si>
    <t>Ar condicionado</t>
  </si>
  <si>
    <r>
      <t xml:space="preserve">3. PRAZO DE EXECUÇÃO/ENTREGA: </t>
    </r>
    <r>
      <rPr>
        <sz val="10"/>
        <rFont val="Calibri"/>
        <family val="2"/>
        <scheme val="minor"/>
      </rPr>
      <t xml:space="preserve"> 120 (cento e vinte) dias corridos</t>
    </r>
  </si>
  <si>
    <t>4º MÊS</t>
  </si>
  <si>
    <t>Remoção de tubulação/acessórios de água e esgoto</t>
  </si>
  <si>
    <t>Andaime metálico de encaixe para trabalho em fachada de edifícios - locação mensal</t>
  </si>
  <si>
    <t>1.2.8</t>
  </si>
  <si>
    <t>1.1.13</t>
  </si>
  <si>
    <t>Pintura acrílica, 02 demãos, sem emassamento sobre alvenarias internas/externas</t>
  </si>
  <si>
    <t>Espelho cristal 6mm</t>
  </si>
  <si>
    <t>9.14</t>
  </si>
  <si>
    <t>Cobertura com telha galvalume natural TP40, e=0,65mm, com enchimento em EPS e=50mm, h=40mm</t>
  </si>
  <si>
    <r>
      <t xml:space="preserve">1. OBJETO: </t>
    </r>
    <r>
      <rPr>
        <sz val="10"/>
        <rFont val="Calibri"/>
        <family val="2"/>
        <scheme val="minor"/>
      </rPr>
      <t>Manutenção Civil, Elétrica, Lógica e Mecânica com pequenas adequações de espaços físicos na Ag Encruzilhada do Sul</t>
    </r>
  </si>
  <si>
    <t>ETAPAS (CENTO E VINTE DIAS)</t>
  </si>
  <si>
    <t>Enc. Sociais SINAPI-RS OUT/2021</t>
  </si>
  <si>
    <t>SUBTOTAL MANUTENÇÃO CIVIL</t>
  </si>
  <si>
    <t>SUBTOTAL MANUTENÇÃO MECÂNICA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</si>
</sst>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#,##0.00_ ;\-#,##0.00\ "/>
  </numFmts>
  <fonts count="28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/>
      <bottom style="medium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</borders>
  <cellStyleXfs count="16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0" fontId="14" fillId="0" borderId="0"/>
    <xf numFmtId="166" fontId="3" fillId="0" borderId="0" applyFont="0" applyFill="0" applyBorder="0" applyAlignment="0" applyProtection="0"/>
  </cellStyleXfs>
  <cellXfs count="243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20" fillId="0" borderId="3" xfId="11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1" applyFont="1" applyFill="1" applyBorder="1" applyAlignment="1">
      <alignment vertical="center"/>
    </xf>
    <xf numFmtId="0" fontId="11" fillId="0" borderId="7" xfId="0" applyFont="1" applyFill="1" applyBorder="1" applyAlignment="1" applyProtection="1">
      <alignment horizontal="right" vertical="center" wrapText="1"/>
      <protection hidden="1"/>
    </xf>
    <xf numFmtId="0" fontId="18" fillId="0" borderId="0" xfId="11" applyFont="1" applyBorder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justify" vertical="center" wrapText="1"/>
      <protection hidden="1"/>
    </xf>
    <xf numFmtId="4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4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2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4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4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0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0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1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Alignment="1" applyProtection="1">
      <alignment vertical="center" wrapText="1"/>
      <protection hidden="1"/>
    </xf>
    <xf numFmtId="4" fontId="8" fillId="0" borderId="0" xfId="0" applyNumberFormat="1" applyFont="1" applyFill="1" applyBorder="1" applyAlignment="1" applyProtection="1">
      <alignment vertical="center" wrapText="1"/>
      <protection hidden="1"/>
    </xf>
    <xf numFmtId="4" fontId="13" fillId="0" borderId="0" xfId="0" applyNumberFormat="1" applyFont="1" applyFill="1" applyBorder="1" applyAlignment="1" applyProtection="1">
      <alignment vertical="center" wrapText="1"/>
      <protection hidden="1"/>
    </xf>
    <xf numFmtId="4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4" fontId="8" fillId="0" borderId="0" xfId="0" applyNumberFormat="1" applyFont="1" applyFill="1" applyBorder="1" applyAlignment="1" applyProtection="1">
      <alignment horizontal="left" vertical="center" wrapText="1"/>
      <protection hidden="1"/>
    </xf>
    <xf numFmtId="4" fontId="6" fillId="0" borderId="0" xfId="0" applyNumberFormat="1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Alignment="1" applyProtection="1">
      <alignment vertical="center" wrapText="1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top" wrapText="1"/>
      <protection hidden="1"/>
    </xf>
    <xf numFmtId="4" fontId="7" fillId="2" borderId="15" xfId="0" applyNumberFormat="1" applyFont="1" applyFill="1" applyBorder="1" applyAlignment="1" applyProtection="1">
      <alignment horizontal="center" vertical="top" wrapText="1"/>
      <protection hidden="1"/>
    </xf>
    <xf numFmtId="164" fontId="7" fillId="2" borderId="19" xfId="0" applyNumberFormat="1" applyFont="1" applyFill="1" applyBorder="1" applyAlignment="1" applyProtection="1">
      <alignment horizontal="right" vertical="top" wrapText="1"/>
      <protection locked="0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top" wrapText="1"/>
      <protection hidden="1"/>
    </xf>
    <xf numFmtId="164" fontId="7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7" fillId="2" borderId="15" xfId="14" applyNumberFormat="1" applyFont="1" applyFill="1" applyBorder="1" applyAlignment="1" applyProtection="1">
      <alignment horizontal="center" vertical="center" wrapText="1"/>
      <protection hidden="1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top" wrapText="1"/>
      <protection locked="0"/>
    </xf>
    <xf numFmtId="2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7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8" xfId="0" applyNumberFormat="1" applyFont="1" applyFill="1" applyBorder="1" applyAlignment="1" applyProtection="1">
      <alignment horizontal="right" vertical="center" wrapText="1"/>
      <protection hidden="1"/>
    </xf>
    <xf numFmtId="4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Alignment="1" applyProtection="1">
      <alignment vertical="center" wrapText="1"/>
      <protection hidden="1"/>
    </xf>
    <xf numFmtId="4" fontId="7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3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1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8" fontId="6" fillId="4" borderId="15" xfId="1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7" fillId="0" borderId="0" xfId="0" applyFont="1" applyFill="1" applyBorder="1" applyProtection="1">
      <protection hidden="1"/>
    </xf>
    <xf numFmtId="0" fontId="27" fillId="0" borderId="0" xfId="0" applyNumberFormat="1" applyFont="1" applyFill="1" applyBorder="1" applyProtection="1">
      <protection hidden="1"/>
    </xf>
    <xf numFmtId="43" fontId="27" fillId="0" borderId="0" xfId="0" applyNumberFormat="1" applyFont="1" applyFill="1" applyBorder="1" applyProtection="1"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39" fontId="8" fillId="0" borderId="13" xfId="15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9" fontId="8" fillId="0" borderId="7" xfId="1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16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15" xfId="0" applyNumberFormat="1" applyFont="1" applyFill="1" applyBorder="1" applyAlignment="1" applyProtection="1">
      <alignment horizontal="left" vertical="top" wrapText="1"/>
      <protection hidden="1"/>
    </xf>
    <xf numFmtId="1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7" fillId="0" borderId="15" xfId="14" applyNumberFormat="1" applyFont="1" applyFill="1" applyBorder="1" applyAlignment="1" applyProtection="1">
      <alignment horizontal="left" vertical="center" wrapText="1"/>
      <protection hidden="1"/>
    </xf>
    <xf numFmtId="4" fontId="7" fillId="0" borderId="17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1" fontId="7" fillId="0" borderId="17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16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4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167" fontId="13" fillId="4" borderId="29" xfId="15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168" fontId="6" fillId="0" borderId="15" xfId="15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4" fontId="7" fillId="0" borderId="0" xfId="0" applyNumberFormat="1" applyFont="1" applyFill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10" fontId="6" fillId="0" borderId="0" xfId="0" applyNumberFormat="1" applyFont="1" applyBorder="1" applyProtection="1"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2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4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5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4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5" xfId="11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9" xfId="0" applyFont="1" applyFill="1" applyBorder="1" applyAlignment="1" applyProtection="1">
      <alignment horizontal="justify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7" fillId="0" borderId="17" xfId="0" applyFont="1" applyFill="1" applyBorder="1" applyAlignment="1" applyProtection="1">
      <alignment horizontal="left" vertical="center" wrapText="1"/>
      <protection hidden="1"/>
    </xf>
    <xf numFmtId="4" fontId="7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0" applyFont="1" applyFill="1" applyBorder="1" applyAlignment="1" applyProtection="1">
      <alignment horizontal="justify" vertical="center" wrapText="1"/>
      <protection hidden="1"/>
    </xf>
    <xf numFmtId="4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167" fontId="13" fillId="4" borderId="16" xfId="15" applyNumberFormat="1" applyFont="1" applyFill="1" applyBorder="1" applyAlignment="1" applyProtection="1">
      <alignment horizontal="center" vertical="center" wrapText="1"/>
      <protection hidden="1"/>
    </xf>
    <xf numFmtId="167" fontId="13" fillId="4" borderId="15" xfId="15" applyNumberFormat="1" applyFont="1" applyFill="1" applyBorder="1" applyAlignment="1" applyProtection="1">
      <alignment horizontal="center" vertical="center" wrapText="1"/>
      <protection hidden="1"/>
    </xf>
    <xf numFmtId="167" fontId="13" fillId="4" borderId="29" xfId="15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4" fontId="7" fillId="0" borderId="10" xfId="0" applyNumberFormat="1" applyFont="1" applyFill="1" applyBorder="1" applyAlignment="1" applyProtection="1">
      <alignment horizontal="right" vertical="center" wrapText="1"/>
      <protection hidden="1"/>
    </xf>
    <xf numFmtId="1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right" vertical="center" wrapText="1"/>
      <protection hidden="1"/>
    </xf>
  </cellXfs>
  <cellStyles count="16"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Separador de milhares_PREÇOS_ECT Taquara int A" xfId="15"/>
    <cellStyle name="TableStyleLight1" xfId="13"/>
    <cellStyle name="Vírgula 2" xfId="7"/>
    <cellStyle name="Vírgula 3" xfId="8"/>
    <cellStyle name="Vírgula 4" xfId="9"/>
  </cellStyles>
  <dxfs count="15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206"/>
  <sheetViews>
    <sheetView showGridLines="0" showRuler="0" zoomScaleNormal="100" zoomScaleSheetLayoutView="100" zoomScalePageLayoutView="90" workbookViewId="0">
      <selection activeCell="F193" sqref="F193"/>
    </sheetView>
  </sheetViews>
  <sheetFormatPr defaultColWidth="11.42578125" defaultRowHeight="15" x14ac:dyDescent="0.2"/>
  <cols>
    <col min="1" max="1" width="10.42578125" style="16" customWidth="1"/>
    <col min="2" max="2" width="76.28515625" style="17" customWidth="1"/>
    <col min="3" max="3" width="9.7109375" style="18" customWidth="1"/>
    <col min="4" max="4" width="6.7109375" style="19" customWidth="1"/>
    <col min="5" max="7" width="11.7109375" style="20" customWidth="1"/>
    <col min="8" max="8" width="11.42578125" style="107" hidden="1" customWidth="1"/>
    <col min="9" max="229" width="11.42578125" style="6" customWidth="1"/>
    <col min="230" max="230" width="56.28515625" style="6" customWidth="1"/>
    <col min="231" max="16384" width="11.42578125" style="6"/>
  </cols>
  <sheetData>
    <row r="1" spans="1:238" ht="15" customHeight="1" x14ac:dyDescent="0.2">
      <c r="A1" s="186" t="s">
        <v>22</v>
      </c>
      <c r="B1" s="186"/>
      <c r="C1" s="186"/>
      <c r="D1" s="186"/>
      <c r="E1" s="186"/>
      <c r="F1" s="186"/>
      <c r="G1" s="186"/>
    </row>
    <row r="2" spans="1:238" ht="15" customHeight="1" x14ac:dyDescent="0.2">
      <c r="A2" s="186"/>
      <c r="B2" s="186"/>
      <c r="C2" s="186"/>
      <c r="D2" s="186"/>
      <c r="E2" s="186"/>
      <c r="F2" s="186"/>
      <c r="G2" s="186"/>
    </row>
    <row r="3" spans="1:238" ht="13.5" customHeight="1" x14ac:dyDescent="0.2">
      <c r="A3" s="194" t="s">
        <v>403</v>
      </c>
      <c r="B3" s="194"/>
      <c r="C3" s="194"/>
      <c r="D3" s="194"/>
      <c r="E3" s="196" t="s">
        <v>19</v>
      </c>
      <c r="F3" s="196"/>
      <c r="G3" s="7">
        <f>BDI!D21</f>
        <v>0.25</v>
      </c>
    </row>
    <row r="4" spans="1:238" ht="13.5" customHeight="1" x14ac:dyDescent="0.2">
      <c r="A4" s="159" t="s">
        <v>173</v>
      </c>
      <c r="B4" s="92"/>
      <c r="C4" s="92"/>
      <c r="D4" s="92"/>
      <c r="E4" s="196" t="s">
        <v>405</v>
      </c>
      <c r="F4" s="196"/>
      <c r="G4" s="7">
        <v>1.1122000000000001</v>
      </c>
    </row>
    <row r="5" spans="1:238" ht="14.25" customHeight="1" x14ac:dyDescent="0.2">
      <c r="A5" s="159" t="s">
        <v>393</v>
      </c>
      <c r="B5" s="92"/>
      <c r="C5" s="92"/>
      <c r="D5" s="92"/>
      <c r="E5" s="197" t="s">
        <v>8</v>
      </c>
      <c r="F5" s="197"/>
      <c r="G5" s="93"/>
    </row>
    <row r="6" spans="1:238" ht="15" customHeight="1" thickBot="1" x14ac:dyDescent="0.25">
      <c r="A6" s="193"/>
      <c r="B6" s="193"/>
      <c r="C6" s="193"/>
      <c r="D6" s="193"/>
      <c r="E6" s="193"/>
      <c r="F6" s="193"/>
      <c r="G6" s="193"/>
    </row>
    <row r="7" spans="1:238" s="9" customFormat="1" ht="15.75" customHeight="1" thickBot="1" x14ac:dyDescent="0.25">
      <c r="A7" s="189" t="s">
        <v>25</v>
      </c>
      <c r="B7" s="189"/>
      <c r="C7" s="189"/>
      <c r="D7" s="189"/>
      <c r="E7" s="189"/>
      <c r="F7" s="189"/>
      <c r="G7" s="189"/>
      <c r="H7" s="10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s="11" customFormat="1" ht="15" customHeight="1" x14ac:dyDescent="0.2">
      <c r="A8" s="160" t="s">
        <v>6</v>
      </c>
      <c r="B8" s="151"/>
      <c r="C8" s="160" t="s">
        <v>7</v>
      </c>
      <c r="D8" s="198"/>
      <c r="E8" s="198"/>
      <c r="F8" s="160" t="s">
        <v>16</v>
      </c>
      <c r="G8" s="162"/>
      <c r="H8" s="109"/>
      <c r="I8" s="10"/>
      <c r="J8" s="158"/>
      <c r="K8" s="158"/>
      <c r="L8" s="158"/>
      <c r="M8" s="158"/>
      <c r="N8" s="158"/>
      <c r="O8" s="158"/>
      <c r="P8" s="158"/>
      <c r="Q8" s="10"/>
      <c r="R8" s="158"/>
      <c r="S8" s="158"/>
      <c r="T8" s="158"/>
      <c r="U8" s="158"/>
      <c r="V8" s="158"/>
      <c r="W8" s="158"/>
      <c r="X8" s="158"/>
      <c r="Y8" s="10"/>
      <c r="Z8" s="158"/>
      <c r="AA8" s="158"/>
      <c r="AB8" s="158"/>
      <c r="AC8" s="158"/>
      <c r="AD8" s="158"/>
      <c r="AE8" s="158"/>
      <c r="AF8" s="158"/>
      <c r="AG8" s="10"/>
      <c r="AH8" s="158"/>
      <c r="AI8" s="158"/>
      <c r="AJ8" s="158"/>
      <c r="AK8" s="158"/>
      <c r="AL8" s="158"/>
      <c r="AM8" s="158"/>
      <c r="AN8" s="158"/>
      <c r="AO8" s="10"/>
      <c r="AP8" s="158"/>
      <c r="AQ8" s="158"/>
      <c r="AR8" s="158"/>
      <c r="AS8" s="158"/>
      <c r="AT8" s="158"/>
      <c r="AU8" s="158"/>
      <c r="AV8" s="158"/>
      <c r="AW8" s="10"/>
      <c r="AX8" s="158"/>
      <c r="AY8" s="158"/>
      <c r="AZ8" s="158"/>
      <c r="BA8" s="158"/>
      <c r="BB8" s="158"/>
      <c r="BC8" s="158"/>
      <c r="BD8" s="158"/>
      <c r="BE8" s="10"/>
      <c r="BF8" s="158"/>
      <c r="BG8" s="158"/>
      <c r="BH8" s="158"/>
      <c r="BI8" s="158"/>
      <c r="BJ8" s="158"/>
      <c r="BK8" s="158"/>
      <c r="BL8" s="158"/>
      <c r="BM8" s="10"/>
      <c r="BN8" s="158"/>
      <c r="BO8" s="158"/>
      <c r="BP8" s="158"/>
      <c r="BQ8" s="158"/>
      <c r="BR8" s="158"/>
      <c r="BS8" s="158"/>
      <c r="BT8" s="158"/>
      <c r="BU8" s="10"/>
      <c r="BV8" s="158"/>
      <c r="BW8" s="158"/>
      <c r="BX8" s="158"/>
      <c r="BY8" s="158"/>
      <c r="BZ8" s="158"/>
      <c r="CA8" s="158"/>
      <c r="CB8" s="158"/>
      <c r="CC8" s="10"/>
      <c r="CD8" s="158"/>
      <c r="CE8" s="158"/>
      <c r="CF8" s="158"/>
      <c r="CG8" s="158"/>
      <c r="CH8" s="158"/>
      <c r="CI8" s="158"/>
      <c r="CJ8" s="158"/>
      <c r="CK8" s="10"/>
      <c r="CL8" s="158"/>
      <c r="CM8" s="158"/>
      <c r="CN8" s="158"/>
      <c r="CO8" s="158"/>
      <c r="CP8" s="158"/>
      <c r="CQ8" s="158"/>
      <c r="CR8" s="158"/>
      <c r="CS8" s="10"/>
      <c r="CT8" s="158"/>
      <c r="CU8" s="158"/>
      <c r="CV8" s="158"/>
      <c r="CW8" s="158"/>
      <c r="CX8" s="158"/>
      <c r="CY8" s="158"/>
      <c r="CZ8" s="158"/>
      <c r="DA8" s="10"/>
      <c r="DB8" s="158"/>
      <c r="DC8" s="158"/>
      <c r="DD8" s="158"/>
      <c r="DE8" s="158"/>
      <c r="DF8" s="158"/>
      <c r="DG8" s="158"/>
      <c r="DH8" s="158"/>
      <c r="DI8" s="10"/>
      <c r="DJ8" s="158"/>
      <c r="DK8" s="158"/>
      <c r="DL8" s="158"/>
      <c r="DM8" s="158"/>
      <c r="DN8" s="158"/>
      <c r="DO8" s="158"/>
      <c r="DP8" s="158"/>
      <c r="DQ8" s="10"/>
      <c r="DR8" s="158"/>
      <c r="DS8" s="158"/>
      <c r="DT8" s="158"/>
      <c r="DU8" s="158"/>
      <c r="DV8" s="158"/>
      <c r="DW8" s="158"/>
      <c r="DX8" s="158"/>
      <c r="DY8" s="10"/>
      <c r="DZ8" s="158"/>
      <c r="EA8" s="158"/>
      <c r="EB8" s="158"/>
      <c r="EC8" s="158"/>
      <c r="ED8" s="158"/>
      <c r="EE8" s="158"/>
      <c r="EF8" s="158"/>
      <c r="EG8" s="10"/>
      <c r="EH8" s="158"/>
      <c r="EI8" s="158"/>
      <c r="EJ8" s="158"/>
      <c r="EK8" s="158"/>
      <c r="EL8" s="158"/>
      <c r="EM8" s="158"/>
      <c r="EN8" s="158"/>
      <c r="EO8" s="10"/>
      <c r="EP8" s="158"/>
      <c r="EQ8" s="158"/>
      <c r="ER8" s="158"/>
      <c r="ES8" s="158"/>
      <c r="ET8" s="158"/>
      <c r="EU8" s="158"/>
      <c r="EV8" s="158"/>
      <c r="EW8" s="10"/>
      <c r="EX8" s="158"/>
      <c r="EY8" s="158"/>
      <c r="EZ8" s="158"/>
      <c r="FA8" s="158"/>
      <c r="FB8" s="158"/>
      <c r="FC8" s="158"/>
      <c r="FD8" s="158"/>
      <c r="FE8" s="10"/>
      <c r="FF8" s="158"/>
      <c r="FG8" s="158"/>
      <c r="FH8" s="158"/>
      <c r="FI8" s="158"/>
      <c r="FJ8" s="158"/>
      <c r="FK8" s="158"/>
      <c r="FL8" s="158"/>
      <c r="FM8" s="10"/>
      <c r="FN8" s="158"/>
      <c r="FO8" s="158"/>
      <c r="FP8" s="158"/>
      <c r="FQ8" s="158"/>
      <c r="FR8" s="158"/>
      <c r="FS8" s="158"/>
      <c r="FT8" s="158"/>
      <c r="FU8" s="10"/>
      <c r="FV8" s="158"/>
      <c r="FW8" s="158"/>
      <c r="FX8" s="158"/>
      <c r="FY8" s="158"/>
      <c r="FZ8" s="158"/>
      <c r="GA8" s="158"/>
      <c r="GB8" s="158"/>
      <c r="GC8" s="10"/>
      <c r="GD8" s="158"/>
      <c r="GE8" s="158"/>
      <c r="GF8" s="158"/>
      <c r="GG8" s="158"/>
      <c r="GH8" s="158"/>
      <c r="GI8" s="158"/>
      <c r="GJ8" s="158"/>
      <c r="GK8" s="10"/>
      <c r="GL8" s="158"/>
      <c r="GM8" s="158"/>
      <c r="GN8" s="158"/>
      <c r="GO8" s="158"/>
      <c r="GP8" s="158"/>
      <c r="GQ8" s="158"/>
      <c r="GR8" s="158"/>
      <c r="GS8" s="10"/>
      <c r="GT8" s="158"/>
      <c r="GU8" s="158"/>
      <c r="GV8" s="158"/>
      <c r="GW8" s="158"/>
      <c r="GX8" s="158"/>
      <c r="GY8" s="158"/>
      <c r="GZ8" s="158"/>
      <c r="HA8" s="10"/>
      <c r="HB8" s="158"/>
      <c r="HC8" s="158"/>
      <c r="HD8" s="158"/>
      <c r="HE8" s="158"/>
      <c r="HF8" s="158"/>
      <c r="HG8" s="158"/>
      <c r="HH8" s="158"/>
      <c r="HI8" s="10"/>
      <c r="HJ8" s="158"/>
      <c r="HK8" s="158"/>
      <c r="HL8" s="158"/>
      <c r="HM8" s="158"/>
      <c r="HN8" s="158"/>
      <c r="HO8" s="158"/>
      <c r="HP8" s="158"/>
      <c r="HQ8" s="10"/>
      <c r="HR8" s="158"/>
      <c r="HS8" s="158"/>
      <c r="HT8" s="158"/>
      <c r="HU8" s="158"/>
      <c r="HV8" s="158"/>
      <c r="HW8" s="158"/>
      <c r="HX8" s="158"/>
      <c r="HY8" s="10"/>
      <c r="HZ8" s="158"/>
      <c r="IA8" s="158"/>
      <c r="IB8" s="158"/>
      <c r="IC8" s="158"/>
      <c r="ID8" s="158"/>
    </row>
    <row r="9" spans="1:238" s="11" customFormat="1" ht="15" customHeight="1" thickBot="1" x14ac:dyDescent="0.25">
      <c r="A9" s="37" t="s">
        <v>24</v>
      </c>
      <c r="B9" s="152"/>
      <c r="C9" s="37" t="s">
        <v>4</v>
      </c>
      <c r="D9" s="199"/>
      <c r="E9" s="199"/>
      <c r="F9" s="199"/>
      <c r="G9" s="199"/>
      <c r="H9" s="110"/>
      <c r="I9" s="10"/>
      <c r="J9" s="10"/>
      <c r="K9" s="158"/>
      <c r="L9" s="158"/>
      <c r="M9" s="10"/>
      <c r="N9" s="10"/>
      <c r="O9" s="158"/>
      <c r="P9" s="158"/>
      <c r="Q9" s="10"/>
      <c r="R9" s="10"/>
      <c r="S9" s="158"/>
      <c r="T9" s="158"/>
      <c r="U9" s="10"/>
      <c r="V9" s="10"/>
      <c r="W9" s="158"/>
      <c r="X9" s="158"/>
      <c r="Y9" s="10"/>
      <c r="Z9" s="10"/>
      <c r="AA9" s="158"/>
      <c r="AB9" s="158"/>
      <c r="AC9" s="10"/>
      <c r="AD9" s="10"/>
      <c r="AE9" s="158"/>
      <c r="AF9" s="158"/>
      <c r="AG9" s="10"/>
      <c r="AH9" s="10"/>
      <c r="AI9" s="158"/>
      <c r="AJ9" s="158"/>
      <c r="AK9" s="10"/>
      <c r="AL9" s="10"/>
      <c r="AM9" s="158"/>
      <c r="AN9" s="158"/>
      <c r="AO9" s="10"/>
      <c r="AP9" s="10"/>
      <c r="AQ9" s="158"/>
      <c r="AR9" s="158"/>
      <c r="AS9" s="10"/>
      <c r="AT9" s="10"/>
      <c r="AU9" s="158"/>
      <c r="AV9" s="158"/>
      <c r="AW9" s="10"/>
      <c r="AX9" s="10"/>
      <c r="AY9" s="158"/>
      <c r="AZ9" s="158"/>
      <c r="BA9" s="10"/>
      <c r="BB9" s="10"/>
      <c r="BC9" s="158"/>
      <c r="BD9" s="158"/>
      <c r="BE9" s="10"/>
      <c r="BF9" s="10"/>
      <c r="BG9" s="158"/>
      <c r="BH9" s="158"/>
      <c r="BI9" s="10"/>
      <c r="BJ9" s="10"/>
      <c r="BK9" s="158"/>
      <c r="BL9" s="158"/>
      <c r="BM9" s="10"/>
      <c r="BN9" s="10"/>
      <c r="BO9" s="158"/>
      <c r="BP9" s="158"/>
      <c r="BQ9" s="10"/>
      <c r="BR9" s="10"/>
      <c r="BS9" s="158"/>
      <c r="BT9" s="158"/>
      <c r="BU9" s="10"/>
      <c r="BV9" s="10"/>
      <c r="BW9" s="158"/>
      <c r="BX9" s="158"/>
      <c r="BY9" s="10"/>
      <c r="BZ9" s="10"/>
      <c r="CA9" s="158"/>
      <c r="CB9" s="158"/>
      <c r="CC9" s="10"/>
      <c r="CD9" s="10"/>
      <c r="CE9" s="158"/>
      <c r="CF9" s="158"/>
      <c r="CG9" s="10"/>
      <c r="CH9" s="10"/>
      <c r="CI9" s="158"/>
      <c r="CJ9" s="158"/>
      <c r="CK9" s="10"/>
      <c r="CL9" s="10"/>
      <c r="CM9" s="158"/>
      <c r="CN9" s="158"/>
      <c r="CO9" s="10"/>
      <c r="CP9" s="10"/>
      <c r="CQ9" s="158"/>
      <c r="CR9" s="158"/>
      <c r="CS9" s="10"/>
      <c r="CT9" s="10"/>
      <c r="CU9" s="158"/>
      <c r="CV9" s="158"/>
      <c r="CW9" s="10"/>
      <c r="CX9" s="10"/>
      <c r="CY9" s="158"/>
      <c r="CZ9" s="158"/>
      <c r="DA9" s="10"/>
      <c r="DB9" s="10"/>
      <c r="DC9" s="158"/>
      <c r="DD9" s="158"/>
      <c r="DE9" s="10"/>
      <c r="DF9" s="10"/>
      <c r="DG9" s="158"/>
      <c r="DH9" s="158"/>
      <c r="DI9" s="10"/>
      <c r="DJ9" s="10"/>
      <c r="DK9" s="158"/>
      <c r="DL9" s="158"/>
      <c r="DM9" s="10"/>
      <c r="DN9" s="10"/>
      <c r="DO9" s="158"/>
      <c r="DP9" s="158"/>
      <c r="DQ9" s="10"/>
      <c r="DR9" s="10"/>
      <c r="DS9" s="158"/>
      <c r="DT9" s="158"/>
      <c r="DU9" s="10"/>
      <c r="DV9" s="10"/>
      <c r="DW9" s="158"/>
      <c r="DX9" s="158"/>
      <c r="DY9" s="10"/>
      <c r="DZ9" s="10"/>
      <c r="EA9" s="158"/>
      <c r="EB9" s="158"/>
      <c r="EC9" s="10"/>
      <c r="ED9" s="10"/>
      <c r="EE9" s="158"/>
      <c r="EF9" s="158"/>
      <c r="EG9" s="10"/>
      <c r="EH9" s="10"/>
      <c r="EI9" s="158"/>
      <c r="EJ9" s="158"/>
      <c r="EK9" s="10"/>
      <c r="EL9" s="10"/>
      <c r="EM9" s="158"/>
      <c r="EN9" s="158"/>
      <c r="EO9" s="10"/>
      <c r="EP9" s="10"/>
      <c r="EQ9" s="158"/>
      <c r="ER9" s="158"/>
      <c r="ES9" s="10"/>
      <c r="ET9" s="10"/>
      <c r="EU9" s="158"/>
      <c r="EV9" s="158"/>
      <c r="EW9" s="10"/>
      <c r="EX9" s="10"/>
      <c r="EY9" s="158"/>
      <c r="EZ9" s="158"/>
      <c r="FA9" s="10"/>
      <c r="FB9" s="10"/>
      <c r="FC9" s="158"/>
      <c r="FD9" s="158"/>
      <c r="FE9" s="10"/>
      <c r="FF9" s="10"/>
      <c r="FG9" s="158"/>
      <c r="FH9" s="158"/>
      <c r="FI9" s="10"/>
      <c r="FJ9" s="10"/>
      <c r="FK9" s="158"/>
      <c r="FL9" s="158"/>
      <c r="FM9" s="10"/>
      <c r="FN9" s="10"/>
      <c r="FO9" s="158"/>
      <c r="FP9" s="158"/>
      <c r="FQ9" s="10"/>
      <c r="FR9" s="10"/>
      <c r="FS9" s="158"/>
      <c r="FT9" s="158"/>
      <c r="FU9" s="10"/>
      <c r="FV9" s="10"/>
      <c r="FW9" s="158"/>
      <c r="FX9" s="158"/>
      <c r="FY9" s="10"/>
      <c r="FZ9" s="10"/>
      <c r="GA9" s="158"/>
      <c r="GB9" s="158"/>
      <c r="GC9" s="10"/>
      <c r="GD9" s="10"/>
      <c r="GE9" s="158"/>
      <c r="GF9" s="158"/>
      <c r="GG9" s="10"/>
      <c r="GH9" s="10"/>
      <c r="GI9" s="158"/>
      <c r="GJ9" s="158"/>
      <c r="GK9" s="10"/>
      <c r="GL9" s="10"/>
      <c r="GM9" s="158"/>
      <c r="GN9" s="158"/>
      <c r="GO9" s="10"/>
      <c r="GP9" s="10"/>
      <c r="GQ9" s="158"/>
      <c r="GR9" s="158"/>
      <c r="GS9" s="10"/>
      <c r="GT9" s="10"/>
      <c r="GU9" s="158"/>
      <c r="GV9" s="158"/>
      <c r="GW9" s="10"/>
      <c r="GX9" s="10"/>
      <c r="GY9" s="158"/>
      <c r="GZ9" s="158"/>
      <c r="HA9" s="10"/>
      <c r="HB9" s="10"/>
      <c r="HC9" s="158"/>
      <c r="HD9" s="158"/>
      <c r="HE9" s="10"/>
      <c r="HF9" s="10"/>
      <c r="HG9" s="158"/>
      <c r="HH9" s="158"/>
      <c r="HI9" s="10"/>
      <c r="HJ9" s="10"/>
      <c r="HK9" s="158"/>
      <c r="HL9" s="158"/>
      <c r="HM9" s="10"/>
      <c r="HN9" s="10"/>
      <c r="HO9" s="158"/>
      <c r="HP9" s="158"/>
      <c r="HQ9" s="10"/>
      <c r="HR9" s="10"/>
      <c r="HS9" s="158"/>
      <c r="HT9" s="158"/>
      <c r="HU9" s="10"/>
      <c r="HV9" s="10"/>
      <c r="HW9" s="158"/>
      <c r="HX9" s="158"/>
      <c r="HY9" s="10"/>
      <c r="HZ9" s="10"/>
      <c r="IA9" s="158"/>
      <c r="IB9" s="158"/>
      <c r="IC9" s="10"/>
      <c r="ID9" s="10"/>
    </row>
    <row r="10" spans="1:238" s="9" customFormat="1" ht="15.75" thickBot="1" x14ac:dyDescent="0.25">
      <c r="A10" s="189" t="s">
        <v>26</v>
      </c>
      <c r="B10" s="189"/>
      <c r="C10" s="189"/>
      <c r="D10" s="189"/>
      <c r="E10" s="189"/>
      <c r="F10" s="189"/>
      <c r="G10" s="189"/>
      <c r="H10" s="111"/>
      <c r="I10" s="12"/>
      <c r="J10" s="12"/>
      <c r="K10" s="8"/>
      <c r="L10" s="8"/>
      <c r="M10" s="12"/>
      <c r="N10" s="12"/>
      <c r="O10" s="8"/>
      <c r="P10" s="8"/>
      <c r="Q10" s="12"/>
      <c r="R10" s="12"/>
      <c r="S10" s="8"/>
      <c r="T10" s="8"/>
      <c r="U10" s="12"/>
      <c r="V10" s="12"/>
      <c r="W10" s="8"/>
      <c r="X10" s="8"/>
      <c r="Y10" s="12"/>
      <c r="Z10" s="12"/>
      <c r="AA10" s="8"/>
      <c r="AB10" s="8"/>
      <c r="AC10" s="12"/>
      <c r="AD10" s="12"/>
      <c r="AE10" s="8"/>
      <c r="AF10" s="8"/>
      <c r="AG10" s="12"/>
      <c r="AH10" s="12"/>
      <c r="AI10" s="8"/>
      <c r="AJ10" s="8"/>
      <c r="AK10" s="12"/>
      <c r="AL10" s="12"/>
      <c r="AM10" s="8"/>
      <c r="AN10" s="8"/>
      <c r="AO10" s="12"/>
      <c r="AP10" s="12"/>
      <c r="AQ10" s="8"/>
      <c r="AR10" s="8"/>
      <c r="AS10" s="12"/>
      <c r="AT10" s="12"/>
      <c r="AU10" s="8"/>
      <c r="AV10" s="8"/>
      <c r="AW10" s="12"/>
      <c r="AX10" s="12"/>
      <c r="AY10" s="8"/>
      <c r="AZ10" s="8"/>
      <c r="BA10" s="12"/>
      <c r="BB10" s="12"/>
      <c r="BC10" s="8"/>
      <c r="BD10" s="8"/>
      <c r="BE10" s="12"/>
      <c r="BF10" s="12"/>
      <c r="BG10" s="8"/>
      <c r="BH10" s="8"/>
      <c r="BI10" s="12"/>
      <c r="BJ10" s="12"/>
      <c r="BK10" s="8"/>
      <c r="BL10" s="8"/>
      <c r="BM10" s="12"/>
      <c r="BN10" s="12"/>
      <c r="BO10" s="8"/>
      <c r="BP10" s="8"/>
      <c r="BQ10" s="12"/>
      <c r="BR10" s="12"/>
      <c r="BS10" s="8"/>
      <c r="BT10" s="8"/>
      <c r="BU10" s="12"/>
      <c r="BV10" s="12"/>
      <c r="BW10" s="8"/>
      <c r="BX10" s="8"/>
      <c r="BY10" s="12"/>
      <c r="BZ10" s="12"/>
      <c r="CA10" s="8"/>
      <c r="CB10" s="8"/>
      <c r="CC10" s="12"/>
      <c r="CD10" s="12"/>
      <c r="CE10" s="8"/>
      <c r="CF10" s="8"/>
      <c r="CG10" s="12"/>
      <c r="CH10" s="12"/>
      <c r="CI10" s="8"/>
      <c r="CJ10" s="8"/>
      <c r="CK10" s="12"/>
      <c r="CL10" s="12"/>
      <c r="CM10" s="8"/>
      <c r="CN10" s="8"/>
      <c r="CO10" s="12"/>
      <c r="CP10" s="12"/>
      <c r="CQ10" s="8"/>
      <c r="CR10" s="8"/>
      <c r="CS10" s="12"/>
      <c r="CT10" s="12"/>
      <c r="CU10" s="8"/>
      <c r="CV10" s="8"/>
      <c r="CW10" s="12"/>
      <c r="CX10" s="12"/>
      <c r="CY10" s="8"/>
      <c r="CZ10" s="8"/>
      <c r="DA10" s="12"/>
      <c r="DB10" s="12"/>
      <c r="DC10" s="8"/>
      <c r="DD10" s="8"/>
      <c r="DE10" s="12"/>
      <c r="DF10" s="12"/>
      <c r="DG10" s="8"/>
      <c r="DH10" s="8"/>
      <c r="DI10" s="12"/>
      <c r="DJ10" s="12"/>
      <c r="DK10" s="8"/>
      <c r="DL10" s="8"/>
      <c r="DM10" s="12"/>
      <c r="DN10" s="12"/>
      <c r="DO10" s="8"/>
      <c r="DP10" s="8"/>
      <c r="DQ10" s="12"/>
      <c r="DR10" s="12"/>
      <c r="DS10" s="8"/>
      <c r="DT10" s="8"/>
      <c r="DU10" s="12"/>
      <c r="DV10" s="12"/>
      <c r="DW10" s="8"/>
      <c r="DX10" s="8"/>
      <c r="DY10" s="12"/>
      <c r="DZ10" s="12"/>
      <c r="EA10" s="8"/>
      <c r="EB10" s="8"/>
      <c r="EC10" s="12"/>
      <c r="ED10" s="12"/>
      <c r="EE10" s="8"/>
      <c r="EF10" s="8"/>
      <c r="EG10" s="12"/>
      <c r="EH10" s="12"/>
      <c r="EI10" s="8"/>
      <c r="EJ10" s="8"/>
      <c r="EK10" s="12"/>
      <c r="EL10" s="12"/>
      <c r="EM10" s="8"/>
      <c r="EN10" s="8"/>
      <c r="EO10" s="12"/>
      <c r="EP10" s="12"/>
      <c r="EQ10" s="8"/>
      <c r="ER10" s="8"/>
      <c r="ES10" s="12"/>
      <c r="ET10" s="12"/>
      <c r="EU10" s="8"/>
      <c r="EV10" s="8"/>
      <c r="EW10" s="12"/>
      <c r="EX10" s="12"/>
      <c r="EY10" s="8"/>
      <c r="EZ10" s="8"/>
      <c r="FA10" s="12"/>
      <c r="FB10" s="12"/>
      <c r="FC10" s="8"/>
      <c r="FD10" s="8"/>
      <c r="FE10" s="12"/>
      <c r="FF10" s="12"/>
      <c r="FG10" s="8"/>
      <c r="FH10" s="8"/>
      <c r="FI10" s="12"/>
      <c r="FJ10" s="12"/>
      <c r="FK10" s="8"/>
      <c r="FL10" s="8"/>
      <c r="FM10" s="12"/>
      <c r="FN10" s="12"/>
      <c r="FO10" s="8"/>
      <c r="FP10" s="8"/>
      <c r="FQ10" s="12"/>
      <c r="FR10" s="12"/>
      <c r="FS10" s="8"/>
      <c r="FT10" s="8"/>
      <c r="FU10" s="12"/>
      <c r="FV10" s="12"/>
      <c r="FW10" s="8"/>
      <c r="FX10" s="8"/>
      <c r="FY10" s="12"/>
      <c r="FZ10" s="12"/>
      <c r="GA10" s="8"/>
      <c r="GB10" s="8"/>
      <c r="GC10" s="12"/>
      <c r="GD10" s="12"/>
      <c r="GE10" s="8"/>
      <c r="GF10" s="8"/>
      <c r="GG10" s="12"/>
      <c r="GH10" s="12"/>
      <c r="GI10" s="8"/>
      <c r="GJ10" s="8"/>
      <c r="GK10" s="12"/>
      <c r="GL10" s="12"/>
      <c r="GM10" s="8"/>
      <c r="GN10" s="8"/>
      <c r="GO10" s="12"/>
      <c r="GP10" s="12"/>
      <c r="GQ10" s="8"/>
      <c r="GR10" s="8"/>
      <c r="GS10" s="12"/>
      <c r="GT10" s="12"/>
      <c r="GU10" s="8"/>
      <c r="GV10" s="8"/>
      <c r="GW10" s="12"/>
      <c r="GX10" s="12"/>
      <c r="GY10" s="8"/>
      <c r="GZ10" s="8"/>
      <c r="HA10" s="12"/>
      <c r="HB10" s="12"/>
      <c r="HC10" s="8"/>
      <c r="HD10" s="8"/>
      <c r="HE10" s="12"/>
      <c r="HF10" s="12"/>
      <c r="HG10" s="8"/>
      <c r="HH10" s="8"/>
      <c r="HI10" s="12"/>
      <c r="HJ10" s="12"/>
      <c r="HK10" s="8"/>
      <c r="HL10" s="8"/>
      <c r="HM10" s="12"/>
      <c r="HN10" s="12"/>
      <c r="HO10" s="8"/>
      <c r="HP10" s="8"/>
      <c r="HQ10" s="12"/>
      <c r="HR10" s="12"/>
      <c r="HS10" s="8"/>
      <c r="HT10" s="8"/>
      <c r="HU10" s="12"/>
      <c r="HV10" s="12"/>
      <c r="HW10" s="8"/>
      <c r="HX10" s="8"/>
      <c r="HY10" s="12"/>
      <c r="HZ10" s="12"/>
      <c r="IA10" s="8"/>
      <c r="IB10" s="8"/>
      <c r="IC10" s="12"/>
      <c r="ID10" s="12"/>
    </row>
    <row r="11" spans="1:238" ht="14.45" customHeight="1" x14ac:dyDescent="0.2">
      <c r="A11" s="58" t="s">
        <v>20</v>
      </c>
      <c r="B11" s="59" t="s">
        <v>21</v>
      </c>
      <c r="C11" s="60"/>
      <c r="D11" s="61"/>
      <c r="E11" s="62"/>
      <c r="F11" s="62"/>
      <c r="G11" s="62"/>
    </row>
    <row r="12" spans="1:238" s="9" customFormat="1" ht="14.45" customHeight="1" x14ac:dyDescent="0.2">
      <c r="A12" s="187" t="s">
        <v>9</v>
      </c>
      <c r="B12" s="187" t="s">
        <v>0</v>
      </c>
      <c r="C12" s="190" t="s">
        <v>1</v>
      </c>
      <c r="D12" s="187" t="s">
        <v>2</v>
      </c>
      <c r="E12" s="192" t="s">
        <v>58</v>
      </c>
      <c r="F12" s="192"/>
      <c r="G12" s="202" t="s">
        <v>49</v>
      </c>
      <c r="H12" s="112"/>
    </row>
    <row r="13" spans="1:238" s="9" customFormat="1" ht="15.75" customHeight="1" x14ac:dyDescent="0.2">
      <c r="A13" s="188"/>
      <c r="B13" s="188"/>
      <c r="C13" s="191"/>
      <c r="D13" s="188"/>
      <c r="E13" s="98" t="s">
        <v>3</v>
      </c>
      <c r="F13" s="98" t="s">
        <v>5</v>
      </c>
      <c r="G13" s="203"/>
      <c r="H13" s="112"/>
    </row>
    <row r="14" spans="1:238" x14ac:dyDescent="0.2">
      <c r="A14" s="40" t="s">
        <v>10</v>
      </c>
      <c r="B14" s="41" t="s">
        <v>272</v>
      </c>
      <c r="C14" s="42"/>
      <c r="D14" s="43"/>
      <c r="E14" s="99"/>
      <c r="F14" s="99"/>
      <c r="G14" s="44"/>
    </row>
    <row r="15" spans="1:238" x14ac:dyDescent="0.2">
      <c r="A15" s="52" t="s">
        <v>61</v>
      </c>
      <c r="B15" s="53" t="s">
        <v>60</v>
      </c>
      <c r="C15" s="54"/>
      <c r="D15" s="55"/>
      <c r="E15" s="100"/>
      <c r="F15" s="100"/>
      <c r="G15" s="157"/>
      <c r="H15" s="107">
        <f>SUM(G16:G38)</f>
        <v>0</v>
      </c>
    </row>
    <row r="16" spans="1:238" s="13" customFormat="1" x14ac:dyDescent="0.2">
      <c r="A16" s="155" t="s">
        <v>17</v>
      </c>
      <c r="B16" s="156" t="s">
        <v>68</v>
      </c>
      <c r="C16" s="94"/>
      <c r="D16" s="95"/>
      <c r="E16" s="101"/>
      <c r="F16" s="101"/>
      <c r="G16" s="157"/>
      <c r="H16" s="113"/>
    </row>
    <row r="17" spans="1:8" s="13" customFormat="1" x14ac:dyDescent="0.2">
      <c r="A17" s="155" t="s">
        <v>23</v>
      </c>
      <c r="B17" s="156" t="s">
        <v>141</v>
      </c>
      <c r="C17" s="94">
        <v>4</v>
      </c>
      <c r="D17" s="95" t="s">
        <v>65</v>
      </c>
      <c r="E17" s="118"/>
      <c r="F17" s="118"/>
      <c r="G17" s="157">
        <f t="shared" ref="G17:G23" si="0">SUMPRODUCT(E17:F17)*C17</f>
        <v>0</v>
      </c>
      <c r="H17" s="113"/>
    </row>
    <row r="18" spans="1:8" s="13" customFormat="1" x14ac:dyDescent="0.2">
      <c r="A18" s="155" t="s">
        <v>126</v>
      </c>
      <c r="B18" s="163" t="s">
        <v>144</v>
      </c>
      <c r="C18" s="94">
        <v>240</v>
      </c>
      <c r="D18" s="95" t="s">
        <v>63</v>
      </c>
      <c r="E18" s="122"/>
      <c r="F18" s="122"/>
      <c r="G18" s="157">
        <f t="shared" si="0"/>
        <v>0</v>
      </c>
      <c r="H18" s="113"/>
    </row>
    <row r="19" spans="1:8" s="13" customFormat="1" x14ac:dyDescent="0.2">
      <c r="A19" s="155" t="s">
        <v>127</v>
      </c>
      <c r="B19" s="163" t="s">
        <v>145</v>
      </c>
      <c r="C19" s="94">
        <v>240</v>
      </c>
      <c r="D19" s="95" t="s">
        <v>63</v>
      </c>
      <c r="E19" s="101" t="s">
        <v>84</v>
      </c>
      <c r="F19" s="118"/>
      <c r="G19" s="157">
        <f t="shared" si="0"/>
        <v>0</v>
      </c>
      <c r="H19" s="113"/>
    </row>
    <row r="20" spans="1:8" s="13" customFormat="1" x14ac:dyDescent="0.2">
      <c r="A20" s="155" t="s">
        <v>128</v>
      </c>
      <c r="B20" s="50" t="s">
        <v>139</v>
      </c>
      <c r="C20" s="94">
        <v>33</v>
      </c>
      <c r="D20" s="95" t="s">
        <v>63</v>
      </c>
      <c r="E20" s="118"/>
      <c r="F20" s="118"/>
      <c r="G20" s="157">
        <f t="shared" si="0"/>
        <v>0</v>
      </c>
      <c r="H20" s="113"/>
    </row>
    <row r="21" spans="1:8" s="13" customFormat="1" x14ac:dyDescent="0.2">
      <c r="A21" s="155" t="s">
        <v>129</v>
      </c>
      <c r="B21" s="50" t="s">
        <v>267</v>
      </c>
      <c r="C21" s="94">
        <v>1</v>
      </c>
      <c r="D21" s="95" t="s">
        <v>15</v>
      </c>
      <c r="E21" s="101" t="s">
        <v>84</v>
      </c>
      <c r="F21" s="118"/>
      <c r="G21" s="157">
        <f t="shared" si="0"/>
        <v>0</v>
      </c>
      <c r="H21" s="113"/>
    </row>
    <row r="22" spans="1:8" s="13" customFormat="1" x14ac:dyDescent="0.2">
      <c r="A22" s="155" t="s">
        <v>130</v>
      </c>
      <c r="B22" s="50" t="s">
        <v>140</v>
      </c>
      <c r="C22" s="94">
        <v>140</v>
      </c>
      <c r="D22" s="95" t="s">
        <v>63</v>
      </c>
      <c r="E22" s="101" t="s">
        <v>84</v>
      </c>
      <c r="F22" s="146"/>
      <c r="G22" s="157">
        <f t="shared" si="0"/>
        <v>0</v>
      </c>
      <c r="H22" s="113"/>
    </row>
    <row r="23" spans="1:8" s="13" customFormat="1" x14ac:dyDescent="0.2">
      <c r="A23" s="155" t="s">
        <v>131</v>
      </c>
      <c r="B23" s="148" t="s">
        <v>108</v>
      </c>
      <c r="C23" s="56">
        <v>240</v>
      </c>
      <c r="D23" s="127" t="s">
        <v>63</v>
      </c>
      <c r="E23" s="120"/>
      <c r="F23" s="120"/>
      <c r="G23" s="157">
        <f t="shared" si="0"/>
        <v>0</v>
      </c>
      <c r="H23" s="113"/>
    </row>
    <row r="24" spans="1:8" s="13" customFormat="1" x14ac:dyDescent="0.2">
      <c r="A24" s="155" t="s">
        <v>162</v>
      </c>
      <c r="B24" s="163" t="s">
        <v>143</v>
      </c>
      <c r="C24" s="94">
        <v>21</v>
      </c>
      <c r="D24" s="57" t="s">
        <v>63</v>
      </c>
      <c r="E24" s="164" t="s">
        <v>84</v>
      </c>
      <c r="F24" s="165"/>
      <c r="G24" s="157">
        <f t="shared" ref="G24:G29" si="1">SUMPRODUCT(E24:F24)*C24</f>
        <v>0</v>
      </c>
      <c r="H24" s="113"/>
    </row>
    <row r="25" spans="1:8" s="13" customFormat="1" x14ac:dyDescent="0.2">
      <c r="A25" s="155" t="s">
        <v>224</v>
      </c>
      <c r="B25" s="163" t="s">
        <v>269</v>
      </c>
      <c r="C25" s="94">
        <v>1</v>
      </c>
      <c r="D25" s="57" t="s">
        <v>151</v>
      </c>
      <c r="E25" s="146"/>
      <c r="F25" s="165"/>
      <c r="G25" s="157">
        <f t="shared" si="1"/>
        <v>0</v>
      </c>
      <c r="H25" s="113"/>
    </row>
    <row r="26" spans="1:8" s="13" customFormat="1" x14ac:dyDescent="0.2">
      <c r="A26" s="155" t="s">
        <v>389</v>
      </c>
      <c r="B26" s="163" t="s">
        <v>266</v>
      </c>
      <c r="C26" s="94">
        <v>5</v>
      </c>
      <c r="D26" s="57" t="s">
        <v>151</v>
      </c>
      <c r="E26" s="146"/>
      <c r="F26" s="165"/>
      <c r="G26" s="157">
        <f t="shared" si="1"/>
        <v>0</v>
      </c>
      <c r="H26" s="113"/>
    </row>
    <row r="27" spans="1:8" s="13" customFormat="1" x14ac:dyDescent="0.2">
      <c r="A27" s="155" t="s">
        <v>390</v>
      </c>
      <c r="B27" s="148" t="s">
        <v>152</v>
      </c>
      <c r="C27" s="94">
        <v>13</v>
      </c>
      <c r="D27" s="130" t="s">
        <v>63</v>
      </c>
      <c r="E27" s="131" t="s">
        <v>84</v>
      </c>
      <c r="F27" s="128"/>
      <c r="G27" s="157">
        <f t="shared" si="1"/>
        <v>0</v>
      </c>
      <c r="H27" s="113"/>
    </row>
    <row r="28" spans="1:8" s="13" customFormat="1" x14ac:dyDescent="0.2">
      <c r="A28" s="155" t="s">
        <v>391</v>
      </c>
      <c r="B28" s="148" t="s">
        <v>142</v>
      </c>
      <c r="C28" s="94">
        <v>17</v>
      </c>
      <c r="D28" s="95" t="s">
        <v>69</v>
      </c>
      <c r="E28" s="118"/>
      <c r="F28" s="118"/>
      <c r="G28" s="157">
        <f t="shared" si="1"/>
        <v>0</v>
      </c>
      <c r="H28" s="113"/>
    </row>
    <row r="29" spans="1:8" s="13" customFormat="1" x14ac:dyDescent="0.2">
      <c r="A29" s="155" t="s">
        <v>398</v>
      </c>
      <c r="B29" s="148" t="s">
        <v>395</v>
      </c>
      <c r="C29" s="94">
        <v>30</v>
      </c>
      <c r="D29" s="95" t="s">
        <v>113</v>
      </c>
      <c r="E29" s="118"/>
      <c r="F29" s="118"/>
      <c r="G29" s="157">
        <f t="shared" si="1"/>
        <v>0</v>
      </c>
      <c r="H29" s="113"/>
    </row>
    <row r="30" spans="1:8" s="13" customFormat="1" x14ac:dyDescent="0.2">
      <c r="A30" s="155" t="s">
        <v>18</v>
      </c>
      <c r="B30" s="156" t="s">
        <v>135</v>
      </c>
      <c r="C30" s="94"/>
      <c r="D30" s="95"/>
      <c r="E30" s="101"/>
      <c r="F30" s="101"/>
      <c r="G30" s="157"/>
      <c r="H30" s="113"/>
    </row>
    <row r="31" spans="1:8" s="13" customFormat="1" x14ac:dyDescent="0.2">
      <c r="A31" s="155" t="s">
        <v>62</v>
      </c>
      <c r="B31" s="148" t="s">
        <v>396</v>
      </c>
      <c r="C31" s="56">
        <v>190</v>
      </c>
      <c r="D31" s="56" t="s">
        <v>63</v>
      </c>
      <c r="E31" s="118"/>
      <c r="F31" s="118"/>
      <c r="G31" s="157">
        <f t="shared" ref="G31" si="2">SUMPRODUCT(E31:F31)*C31</f>
        <v>0</v>
      </c>
      <c r="H31" s="113"/>
    </row>
    <row r="32" spans="1:8" s="13" customFormat="1" x14ac:dyDescent="0.2">
      <c r="A32" s="155" t="s">
        <v>64</v>
      </c>
      <c r="B32" s="148" t="s">
        <v>161</v>
      </c>
      <c r="C32" s="56">
        <v>1</v>
      </c>
      <c r="D32" s="56" t="s">
        <v>151</v>
      </c>
      <c r="E32" s="118"/>
      <c r="F32" s="101" t="s">
        <v>84</v>
      </c>
      <c r="G32" s="157">
        <f t="shared" ref="G32:G38" si="3">SUMPRODUCT(E32:F32)*C32</f>
        <v>0</v>
      </c>
      <c r="H32" s="113"/>
    </row>
    <row r="33" spans="1:8" s="13" customFormat="1" x14ac:dyDescent="0.2">
      <c r="A33" s="155" t="s">
        <v>66</v>
      </c>
      <c r="B33" s="148" t="s">
        <v>105</v>
      </c>
      <c r="C33" s="56">
        <v>1</v>
      </c>
      <c r="D33" s="56" t="s">
        <v>151</v>
      </c>
      <c r="E33" s="101" t="s">
        <v>84</v>
      </c>
      <c r="F33" s="118"/>
      <c r="G33" s="157">
        <f t="shared" si="3"/>
        <v>0</v>
      </c>
      <c r="H33" s="113"/>
    </row>
    <row r="34" spans="1:8" s="13" customFormat="1" x14ac:dyDescent="0.2">
      <c r="A34" s="155" t="s">
        <v>67</v>
      </c>
      <c r="B34" s="148" t="s">
        <v>146</v>
      </c>
      <c r="C34" s="94">
        <v>240</v>
      </c>
      <c r="D34" s="95" t="s">
        <v>63</v>
      </c>
      <c r="E34" s="118"/>
      <c r="F34" s="101" t="s">
        <v>84</v>
      </c>
      <c r="G34" s="157">
        <f t="shared" si="3"/>
        <v>0</v>
      </c>
      <c r="H34" s="113"/>
    </row>
    <row r="35" spans="1:8" s="13" customFormat="1" x14ac:dyDescent="0.2">
      <c r="A35" s="155" t="s">
        <v>132</v>
      </c>
      <c r="B35" s="148" t="s">
        <v>147</v>
      </c>
      <c r="C35" s="94">
        <v>13</v>
      </c>
      <c r="D35" s="95" t="s">
        <v>63</v>
      </c>
      <c r="E35" s="118"/>
      <c r="F35" s="101" t="s">
        <v>84</v>
      </c>
      <c r="G35" s="157">
        <f t="shared" si="3"/>
        <v>0</v>
      </c>
      <c r="H35" s="113"/>
    </row>
    <row r="36" spans="1:8" s="13" customFormat="1" x14ac:dyDescent="0.2">
      <c r="A36" s="155" t="s">
        <v>133</v>
      </c>
      <c r="B36" s="148" t="s">
        <v>148</v>
      </c>
      <c r="C36" s="94">
        <v>33</v>
      </c>
      <c r="D36" s="95" t="s">
        <v>63</v>
      </c>
      <c r="E36" s="118"/>
      <c r="F36" s="101" t="s">
        <v>84</v>
      </c>
      <c r="G36" s="157">
        <f t="shared" si="3"/>
        <v>0</v>
      </c>
      <c r="H36" s="113"/>
    </row>
    <row r="37" spans="1:8" s="13" customFormat="1" ht="25.5" x14ac:dyDescent="0.2">
      <c r="A37" s="155" t="s">
        <v>134</v>
      </c>
      <c r="B37" s="148" t="s">
        <v>149</v>
      </c>
      <c r="C37" s="94">
        <v>12</v>
      </c>
      <c r="D37" s="95" t="s">
        <v>65</v>
      </c>
      <c r="E37" s="118"/>
      <c r="F37" s="118"/>
      <c r="G37" s="157">
        <f t="shared" si="3"/>
        <v>0</v>
      </c>
      <c r="H37" s="113"/>
    </row>
    <row r="38" spans="1:8" s="13" customFormat="1" ht="25.5" x14ac:dyDescent="0.2">
      <c r="A38" s="155" t="s">
        <v>397</v>
      </c>
      <c r="B38" s="156" t="s">
        <v>150</v>
      </c>
      <c r="C38" s="94">
        <v>12</v>
      </c>
      <c r="D38" s="95" t="s">
        <v>65</v>
      </c>
      <c r="E38" s="101" t="s">
        <v>84</v>
      </c>
      <c r="F38" s="118"/>
      <c r="G38" s="157">
        <f t="shared" si="3"/>
        <v>0</v>
      </c>
      <c r="H38" s="113"/>
    </row>
    <row r="39" spans="1:8" s="13" customFormat="1" x14ac:dyDescent="0.2">
      <c r="A39" s="96" t="s">
        <v>71</v>
      </c>
      <c r="B39" s="97" t="s">
        <v>78</v>
      </c>
      <c r="C39" s="94"/>
      <c r="D39" s="95"/>
      <c r="E39" s="101"/>
      <c r="F39" s="101"/>
      <c r="G39" s="157"/>
      <c r="H39" s="107">
        <f>SUM(G40:G45)</f>
        <v>0</v>
      </c>
    </row>
    <row r="40" spans="1:8" s="13" customFormat="1" ht="25.5" x14ac:dyDescent="0.2">
      <c r="A40" s="49" t="s">
        <v>72</v>
      </c>
      <c r="B40" s="149" t="s">
        <v>155</v>
      </c>
      <c r="C40" s="56">
        <v>6</v>
      </c>
      <c r="D40" s="57" t="s">
        <v>151</v>
      </c>
      <c r="E40" s="122"/>
      <c r="F40" s="102" t="s">
        <v>84</v>
      </c>
      <c r="G40" s="157">
        <f t="shared" ref="G40:G45" si="4">SUMPRODUCT(E40:F40)*C40</f>
        <v>0</v>
      </c>
      <c r="H40" s="113"/>
    </row>
    <row r="41" spans="1:8" s="13" customFormat="1" ht="25.5" x14ac:dyDescent="0.2">
      <c r="A41" s="49" t="s">
        <v>73</v>
      </c>
      <c r="B41" s="149" t="s">
        <v>156</v>
      </c>
      <c r="C41" s="56">
        <v>18</v>
      </c>
      <c r="D41" s="57" t="s">
        <v>63</v>
      </c>
      <c r="E41" s="122"/>
      <c r="F41" s="102" t="s">
        <v>84</v>
      </c>
      <c r="G41" s="157">
        <f t="shared" si="4"/>
        <v>0</v>
      </c>
      <c r="H41" s="113"/>
    </row>
    <row r="42" spans="1:8" s="13" customFormat="1" x14ac:dyDescent="0.2">
      <c r="A42" s="49" t="s">
        <v>137</v>
      </c>
      <c r="B42" s="148" t="s">
        <v>153</v>
      </c>
      <c r="C42" s="56">
        <v>4.5</v>
      </c>
      <c r="D42" s="57" t="s">
        <v>63</v>
      </c>
      <c r="E42" s="122"/>
      <c r="F42" s="122"/>
      <c r="G42" s="157">
        <f t="shared" si="4"/>
        <v>0</v>
      </c>
      <c r="H42" s="129"/>
    </row>
    <row r="43" spans="1:8" s="13" customFormat="1" x14ac:dyDescent="0.2">
      <c r="A43" s="49" t="s">
        <v>138</v>
      </c>
      <c r="B43" s="148" t="s">
        <v>154</v>
      </c>
      <c r="C43" s="56">
        <v>40</v>
      </c>
      <c r="D43" s="57" t="s">
        <v>63</v>
      </c>
      <c r="E43" s="122"/>
      <c r="F43" s="122"/>
      <c r="G43" s="157">
        <f t="shared" si="4"/>
        <v>0</v>
      </c>
      <c r="H43" s="129"/>
    </row>
    <row r="44" spans="1:8" s="119" customFormat="1" ht="25.5" x14ac:dyDescent="0.2">
      <c r="A44" s="49" t="s">
        <v>163</v>
      </c>
      <c r="B44" s="148" t="s">
        <v>157</v>
      </c>
      <c r="C44" s="56">
        <v>0.3</v>
      </c>
      <c r="D44" s="127" t="s">
        <v>106</v>
      </c>
      <c r="E44" s="120"/>
      <c r="F44" s="120"/>
      <c r="G44" s="157">
        <f t="shared" si="4"/>
        <v>0</v>
      </c>
    </row>
    <row r="45" spans="1:8" s="119" customFormat="1" x14ac:dyDescent="0.2">
      <c r="A45" s="49" t="s">
        <v>329</v>
      </c>
      <c r="B45" s="163" t="s">
        <v>271</v>
      </c>
      <c r="C45" s="94">
        <v>5</v>
      </c>
      <c r="D45" s="57" t="s">
        <v>151</v>
      </c>
      <c r="E45" s="164" t="s">
        <v>84</v>
      </c>
      <c r="F45" s="165"/>
      <c r="G45" s="157">
        <f t="shared" si="4"/>
        <v>0</v>
      </c>
    </row>
    <row r="46" spans="1:8" s="13" customFormat="1" x14ac:dyDescent="0.2">
      <c r="A46" s="96" t="s">
        <v>74</v>
      </c>
      <c r="B46" s="97" t="s">
        <v>136</v>
      </c>
      <c r="C46" s="56"/>
      <c r="D46" s="106"/>
      <c r="E46" s="101"/>
      <c r="F46" s="101"/>
      <c r="G46" s="157"/>
      <c r="H46" s="107">
        <f>SUM(G47:G52)</f>
        <v>0</v>
      </c>
    </row>
    <row r="47" spans="1:8" s="13" customFormat="1" x14ac:dyDescent="0.2">
      <c r="A47" s="49" t="s">
        <v>75</v>
      </c>
      <c r="B47" s="50" t="s">
        <v>160</v>
      </c>
      <c r="C47" s="56">
        <v>112</v>
      </c>
      <c r="D47" s="106" t="s">
        <v>63</v>
      </c>
      <c r="E47" s="122"/>
      <c r="F47" s="122"/>
      <c r="G47" s="157">
        <f t="shared" ref="G47" si="5">SUMPRODUCT(E47:F47)*C47</f>
        <v>0</v>
      </c>
      <c r="H47" s="113"/>
    </row>
    <row r="48" spans="1:8" s="13" customFormat="1" ht="25.5" x14ac:dyDescent="0.2">
      <c r="A48" s="49" t="s">
        <v>76</v>
      </c>
      <c r="B48" s="50" t="s">
        <v>159</v>
      </c>
      <c r="C48" s="56">
        <v>112</v>
      </c>
      <c r="D48" s="106" t="s">
        <v>63</v>
      </c>
      <c r="E48" s="122"/>
      <c r="F48" s="122"/>
      <c r="G48" s="157">
        <f>SUMPRODUCT(E48:F48)*C48</f>
        <v>0</v>
      </c>
      <c r="H48" s="113"/>
    </row>
    <row r="49" spans="1:8" s="13" customFormat="1" x14ac:dyDescent="0.2">
      <c r="A49" s="49" t="s">
        <v>79</v>
      </c>
      <c r="B49" s="50" t="s">
        <v>164</v>
      </c>
      <c r="C49" s="56">
        <v>60</v>
      </c>
      <c r="D49" s="106" t="s">
        <v>63</v>
      </c>
      <c r="E49" s="122"/>
      <c r="F49" s="122"/>
      <c r="G49" s="157">
        <f>SUMPRODUCT(E49:F49)*C49</f>
        <v>0</v>
      </c>
      <c r="H49" s="113"/>
    </row>
    <row r="50" spans="1:8" s="13" customFormat="1" ht="25.5" x14ac:dyDescent="0.2">
      <c r="A50" s="49" t="s">
        <v>103</v>
      </c>
      <c r="B50" s="148" t="s">
        <v>111</v>
      </c>
      <c r="C50" s="56">
        <v>46</v>
      </c>
      <c r="D50" s="57" t="s">
        <v>63</v>
      </c>
      <c r="E50" s="122"/>
      <c r="F50" s="122"/>
      <c r="G50" s="157">
        <f>SUMPRODUCT(E50:F50)*C50</f>
        <v>0</v>
      </c>
      <c r="H50" s="113"/>
    </row>
    <row r="51" spans="1:8" s="13" customFormat="1" x14ac:dyDescent="0.2">
      <c r="A51" s="49" t="s">
        <v>225</v>
      </c>
      <c r="B51" s="50" t="s">
        <v>158</v>
      </c>
      <c r="C51" s="56">
        <v>25</v>
      </c>
      <c r="D51" s="57" t="s">
        <v>15</v>
      </c>
      <c r="E51" s="122"/>
      <c r="F51" s="122"/>
      <c r="G51" s="157">
        <f t="shared" ref="G51" si="6">SUMPRODUCT(E51:F51)*C51</f>
        <v>0</v>
      </c>
      <c r="H51" s="113"/>
    </row>
    <row r="52" spans="1:8" s="13" customFormat="1" ht="25.5" x14ac:dyDescent="0.2">
      <c r="A52" s="49" t="s">
        <v>364</v>
      </c>
      <c r="B52" s="50" t="s">
        <v>268</v>
      </c>
      <c r="C52" s="56">
        <v>1</v>
      </c>
      <c r="D52" s="57" t="s">
        <v>213</v>
      </c>
      <c r="E52" s="122"/>
      <c r="F52" s="122"/>
      <c r="G52" s="157">
        <f t="shared" ref="G52" si="7">SUMPRODUCT(E52:F52)*C52</f>
        <v>0</v>
      </c>
      <c r="H52" s="113"/>
    </row>
    <row r="53" spans="1:8" s="13" customFormat="1" x14ac:dyDescent="0.2">
      <c r="A53" s="96" t="s">
        <v>77</v>
      </c>
      <c r="B53" s="97" t="s">
        <v>88</v>
      </c>
      <c r="C53" s="56"/>
      <c r="D53" s="106"/>
      <c r="E53" s="101"/>
      <c r="F53" s="101"/>
      <c r="G53" s="157"/>
      <c r="H53" s="107">
        <f>SUM(G54:G56)</f>
        <v>0</v>
      </c>
    </row>
    <row r="54" spans="1:8" s="13" customFormat="1" x14ac:dyDescent="0.2">
      <c r="A54" s="49" t="s">
        <v>80</v>
      </c>
      <c r="B54" s="50" t="s">
        <v>399</v>
      </c>
      <c r="C54" s="56">
        <v>50</v>
      </c>
      <c r="D54" s="57" t="s">
        <v>63</v>
      </c>
      <c r="E54" s="122"/>
      <c r="F54" s="122"/>
      <c r="G54" s="157">
        <f>SUMPRODUCT(E54:F54)*C54</f>
        <v>0</v>
      </c>
      <c r="H54" s="113"/>
    </row>
    <row r="55" spans="1:8" s="13" customFormat="1" ht="25.5" x14ac:dyDescent="0.2">
      <c r="A55" s="49" t="s">
        <v>81</v>
      </c>
      <c r="B55" s="50" t="s">
        <v>166</v>
      </c>
      <c r="C55" s="56">
        <v>15</v>
      </c>
      <c r="D55" s="57" t="s">
        <v>63</v>
      </c>
      <c r="E55" s="122"/>
      <c r="F55" s="122"/>
      <c r="G55" s="157">
        <f t="shared" ref="G55:G56" si="8">SUMPRODUCT(E55:F55)*C55</f>
        <v>0</v>
      </c>
      <c r="H55" s="113"/>
    </row>
    <row r="56" spans="1:8" s="13" customFormat="1" x14ac:dyDescent="0.2">
      <c r="A56" s="49" t="s">
        <v>104</v>
      </c>
      <c r="B56" s="50" t="s">
        <v>165</v>
      </c>
      <c r="C56" s="56">
        <v>70</v>
      </c>
      <c r="D56" s="57" t="s">
        <v>63</v>
      </c>
      <c r="E56" s="122"/>
      <c r="F56" s="122"/>
      <c r="G56" s="161">
        <f t="shared" si="8"/>
        <v>0</v>
      </c>
      <c r="H56" s="113"/>
    </row>
    <row r="57" spans="1:8" s="13" customFormat="1" x14ac:dyDescent="0.2">
      <c r="A57" s="96" t="s">
        <v>82</v>
      </c>
      <c r="B57" s="97" t="s">
        <v>83</v>
      </c>
      <c r="C57" s="94"/>
      <c r="D57" s="95"/>
      <c r="E57" s="101"/>
      <c r="F57" s="101"/>
      <c r="G57" s="157"/>
      <c r="H57" s="107">
        <f>SUM(G58:G60)</f>
        <v>0</v>
      </c>
    </row>
    <row r="58" spans="1:8" s="13" customFormat="1" ht="25.5" x14ac:dyDescent="0.2">
      <c r="A58" s="49" t="s">
        <v>34</v>
      </c>
      <c r="B58" s="50" t="s">
        <v>167</v>
      </c>
      <c r="C58" s="56">
        <v>1</v>
      </c>
      <c r="D58" s="57" t="s">
        <v>69</v>
      </c>
      <c r="E58" s="122"/>
      <c r="F58" s="122"/>
      <c r="G58" s="157">
        <f>SUMPRODUCT(E58:F58)*C58</f>
        <v>0</v>
      </c>
      <c r="H58" s="113"/>
    </row>
    <row r="59" spans="1:8" s="13" customFormat="1" ht="25.5" x14ac:dyDescent="0.2">
      <c r="A59" s="49" t="s">
        <v>36</v>
      </c>
      <c r="B59" s="50" t="s">
        <v>168</v>
      </c>
      <c r="C59" s="56">
        <v>1</v>
      </c>
      <c r="D59" s="57" t="s">
        <v>69</v>
      </c>
      <c r="E59" s="146"/>
      <c r="F59" s="146"/>
      <c r="G59" s="157">
        <f>SUMPRODUCT(E59:F59)*C59</f>
        <v>0</v>
      </c>
      <c r="H59" s="113"/>
    </row>
    <row r="60" spans="1:8" s="13" customFormat="1" ht="25.5" x14ac:dyDescent="0.2">
      <c r="A60" s="49" t="s">
        <v>38</v>
      </c>
      <c r="B60" s="50" t="s">
        <v>270</v>
      </c>
      <c r="C60" s="56">
        <v>1</v>
      </c>
      <c r="D60" s="57" t="s">
        <v>69</v>
      </c>
      <c r="E60" s="146"/>
      <c r="F60" s="146"/>
      <c r="G60" s="157">
        <f>SUMPRODUCT(E60:F60)*C60</f>
        <v>0</v>
      </c>
      <c r="H60" s="113"/>
    </row>
    <row r="61" spans="1:8" s="13" customFormat="1" x14ac:dyDescent="0.2">
      <c r="A61" s="96" t="s">
        <v>85</v>
      </c>
      <c r="B61" s="97" t="s">
        <v>70</v>
      </c>
      <c r="C61" s="56"/>
      <c r="D61" s="106"/>
      <c r="E61" s="101"/>
      <c r="F61" s="101"/>
      <c r="G61" s="157"/>
      <c r="H61" s="107">
        <f>SUM(G62:G64)</f>
        <v>0</v>
      </c>
    </row>
    <row r="62" spans="1:8" s="13" customFormat="1" x14ac:dyDescent="0.2">
      <c r="A62" s="49" t="s">
        <v>89</v>
      </c>
      <c r="B62" s="50" t="s">
        <v>185</v>
      </c>
      <c r="C62" s="56">
        <v>1</v>
      </c>
      <c r="D62" s="57" t="s">
        <v>69</v>
      </c>
      <c r="E62" s="122"/>
      <c r="F62" s="122"/>
      <c r="G62" s="157">
        <f t="shared" ref="G62" si="9">SUMPRODUCT(E62:F62)*C62</f>
        <v>0</v>
      </c>
      <c r="H62" s="113"/>
    </row>
    <row r="63" spans="1:8" s="13" customFormat="1" ht="25.5" x14ac:dyDescent="0.2">
      <c r="A63" s="49" t="s">
        <v>169</v>
      </c>
      <c r="B63" s="50" t="s">
        <v>170</v>
      </c>
      <c r="C63" s="56">
        <v>1</v>
      </c>
      <c r="D63" s="57" t="s">
        <v>171</v>
      </c>
      <c r="E63" s="122"/>
      <c r="F63" s="122"/>
      <c r="G63" s="157">
        <f t="shared" ref="G63" si="10">SUMPRODUCT(E63:F63)*C63</f>
        <v>0</v>
      </c>
      <c r="H63" s="113"/>
    </row>
    <row r="64" spans="1:8" s="13" customFormat="1" x14ac:dyDescent="0.2">
      <c r="A64" s="49" t="s">
        <v>190</v>
      </c>
      <c r="B64" s="50" t="s">
        <v>172</v>
      </c>
      <c r="C64" s="56">
        <v>100</v>
      </c>
      <c r="D64" s="57" t="s">
        <v>63</v>
      </c>
      <c r="E64" s="122"/>
      <c r="F64" s="122"/>
      <c r="G64" s="157">
        <f>SUMPRODUCT(E64:F64)*C64</f>
        <v>0</v>
      </c>
      <c r="H64" s="113"/>
    </row>
    <row r="65" spans="1:8" s="13" customFormat="1" x14ac:dyDescent="0.2">
      <c r="A65" s="96" t="s">
        <v>86</v>
      </c>
      <c r="B65" s="97" t="s">
        <v>188</v>
      </c>
      <c r="C65" s="56"/>
      <c r="D65" s="106"/>
      <c r="E65" s="101"/>
      <c r="F65" s="101"/>
      <c r="G65" s="157"/>
      <c r="H65" s="107">
        <f>SUM(G66:G80)</f>
        <v>0</v>
      </c>
    </row>
    <row r="66" spans="1:8" s="13" customFormat="1" ht="25.5" x14ac:dyDescent="0.2">
      <c r="A66" s="49" t="s">
        <v>90</v>
      </c>
      <c r="B66" s="149" t="s">
        <v>174</v>
      </c>
      <c r="C66" s="56">
        <v>1</v>
      </c>
      <c r="D66" s="57" t="s">
        <v>100</v>
      </c>
      <c r="E66" s="122"/>
      <c r="F66" s="122"/>
      <c r="G66" s="157">
        <f t="shared" ref="G66:G80" si="11">SUMPRODUCT(E66:F66)*C66</f>
        <v>0</v>
      </c>
      <c r="H66" s="113"/>
    </row>
    <row r="67" spans="1:8" s="13" customFormat="1" ht="25.5" x14ac:dyDescent="0.2">
      <c r="A67" s="49" t="s">
        <v>91</v>
      </c>
      <c r="B67" s="149" t="s">
        <v>175</v>
      </c>
      <c r="C67" s="56">
        <v>7</v>
      </c>
      <c r="D67" s="57" t="s">
        <v>100</v>
      </c>
      <c r="E67" s="122"/>
      <c r="F67" s="122"/>
      <c r="G67" s="157">
        <f t="shared" si="11"/>
        <v>0</v>
      </c>
      <c r="H67" s="113"/>
    </row>
    <row r="68" spans="1:8" s="13" customFormat="1" x14ac:dyDescent="0.2">
      <c r="A68" s="49" t="s">
        <v>226</v>
      </c>
      <c r="B68" s="148" t="s">
        <v>177</v>
      </c>
      <c r="C68" s="56">
        <v>2.4</v>
      </c>
      <c r="D68" s="121" t="s">
        <v>63</v>
      </c>
      <c r="E68" s="146"/>
      <c r="F68" s="146"/>
      <c r="G68" s="157">
        <f t="shared" si="11"/>
        <v>0</v>
      </c>
      <c r="H68" s="113"/>
    </row>
    <row r="69" spans="1:8" s="13" customFormat="1" x14ac:dyDescent="0.2">
      <c r="A69" s="49" t="s">
        <v>227</v>
      </c>
      <c r="B69" s="149" t="s">
        <v>187</v>
      </c>
      <c r="C69" s="56">
        <v>6</v>
      </c>
      <c r="D69" s="57" t="s">
        <v>100</v>
      </c>
      <c r="E69" s="122"/>
      <c r="F69" s="122"/>
      <c r="G69" s="157">
        <f t="shared" si="11"/>
        <v>0</v>
      </c>
      <c r="H69" s="113"/>
    </row>
    <row r="70" spans="1:8" s="13" customFormat="1" x14ac:dyDescent="0.2">
      <c r="A70" s="49" t="s">
        <v>228</v>
      </c>
      <c r="B70" s="148" t="s">
        <v>178</v>
      </c>
      <c r="C70" s="56">
        <v>8</v>
      </c>
      <c r="D70" s="57" t="s">
        <v>69</v>
      </c>
      <c r="E70" s="146"/>
      <c r="F70" s="146"/>
      <c r="G70" s="157">
        <f t="shared" si="11"/>
        <v>0</v>
      </c>
      <c r="H70" s="113"/>
    </row>
    <row r="71" spans="1:8" s="13" customFormat="1" x14ac:dyDescent="0.2">
      <c r="A71" s="49" t="s">
        <v>229</v>
      </c>
      <c r="B71" s="148" t="s">
        <v>400</v>
      </c>
      <c r="C71" s="56">
        <v>3.5</v>
      </c>
      <c r="D71" s="57" t="s">
        <v>63</v>
      </c>
      <c r="E71" s="146"/>
      <c r="F71" s="146"/>
      <c r="G71" s="157">
        <f t="shared" si="11"/>
        <v>0</v>
      </c>
      <c r="H71" s="113"/>
    </row>
    <row r="72" spans="1:8" s="13" customFormat="1" x14ac:dyDescent="0.2">
      <c r="A72" s="49" t="s">
        <v>230</v>
      </c>
      <c r="B72" s="149" t="s">
        <v>186</v>
      </c>
      <c r="C72" s="56">
        <v>2</v>
      </c>
      <c r="D72" s="57" t="s">
        <v>100</v>
      </c>
      <c r="E72" s="102" t="s">
        <v>84</v>
      </c>
      <c r="F72" s="122"/>
      <c r="G72" s="157">
        <f t="shared" si="11"/>
        <v>0</v>
      </c>
      <c r="H72" s="113"/>
    </row>
    <row r="73" spans="1:8" s="13" customFormat="1" x14ac:dyDescent="0.2">
      <c r="A73" s="49" t="s">
        <v>231</v>
      </c>
      <c r="B73" s="148" t="s">
        <v>179</v>
      </c>
      <c r="C73" s="56">
        <v>6</v>
      </c>
      <c r="D73" s="57" t="s">
        <v>69</v>
      </c>
      <c r="E73" s="146"/>
      <c r="F73" s="146"/>
      <c r="G73" s="157">
        <f t="shared" si="11"/>
        <v>0</v>
      </c>
      <c r="H73" s="113"/>
    </row>
    <row r="74" spans="1:8" s="13" customFormat="1" x14ac:dyDescent="0.2">
      <c r="A74" s="49" t="s">
        <v>232</v>
      </c>
      <c r="B74" s="148" t="s">
        <v>180</v>
      </c>
      <c r="C74" s="56">
        <v>8</v>
      </c>
      <c r="D74" s="57" t="s">
        <v>69</v>
      </c>
      <c r="E74" s="146"/>
      <c r="F74" s="146"/>
      <c r="G74" s="157">
        <f t="shared" si="11"/>
        <v>0</v>
      </c>
      <c r="H74" s="113"/>
    </row>
    <row r="75" spans="1:8" s="13" customFormat="1" x14ac:dyDescent="0.2">
      <c r="A75" s="49" t="s">
        <v>233</v>
      </c>
      <c r="B75" s="148" t="s">
        <v>182</v>
      </c>
      <c r="C75" s="56">
        <v>4</v>
      </c>
      <c r="D75" s="57" t="s">
        <v>69</v>
      </c>
      <c r="E75" s="146"/>
      <c r="F75" s="146"/>
      <c r="G75" s="157">
        <f t="shared" si="11"/>
        <v>0</v>
      </c>
      <c r="H75" s="113"/>
    </row>
    <row r="76" spans="1:8" s="13" customFormat="1" x14ac:dyDescent="0.2">
      <c r="A76" s="49" t="s">
        <v>234</v>
      </c>
      <c r="B76" s="149" t="s">
        <v>176</v>
      </c>
      <c r="C76" s="56">
        <v>2</v>
      </c>
      <c r="D76" s="57" t="s">
        <v>100</v>
      </c>
      <c r="E76" s="122"/>
      <c r="F76" s="122"/>
      <c r="G76" s="157">
        <f t="shared" si="11"/>
        <v>0</v>
      </c>
      <c r="H76" s="113"/>
    </row>
    <row r="77" spans="1:8" s="13" customFormat="1" x14ac:dyDescent="0.2">
      <c r="A77" s="49" t="s">
        <v>235</v>
      </c>
      <c r="B77" s="148" t="s">
        <v>181</v>
      </c>
      <c r="C77" s="56">
        <v>8</v>
      </c>
      <c r="D77" s="57" t="s">
        <v>69</v>
      </c>
      <c r="E77" s="122"/>
      <c r="F77" s="122"/>
      <c r="G77" s="157">
        <f t="shared" si="11"/>
        <v>0</v>
      </c>
      <c r="H77" s="113"/>
    </row>
    <row r="78" spans="1:8" s="13" customFormat="1" x14ac:dyDescent="0.2">
      <c r="A78" s="49" t="s">
        <v>236</v>
      </c>
      <c r="B78" s="50" t="s">
        <v>183</v>
      </c>
      <c r="C78" s="56">
        <v>6</v>
      </c>
      <c r="D78" s="57" t="s">
        <v>69</v>
      </c>
      <c r="E78" s="122"/>
      <c r="F78" s="122"/>
      <c r="G78" s="157">
        <f t="shared" si="11"/>
        <v>0</v>
      </c>
      <c r="H78" s="113"/>
    </row>
    <row r="79" spans="1:8" s="13" customFormat="1" ht="25.5" x14ac:dyDescent="0.2">
      <c r="A79" s="49" t="s">
        <v>237</v>
      </c>
      <c r="B79" s="50" t="s">
        <v>184</v>
      </c>
      <c r="C79" s="56">
        <v>1</v>
      </c>
      <c r="D79" s="57" t="s">
        <v>69</v>
      </c>
      <c r="E79" s="122"/>
      <c r="F79" s="122"/>
      <c r="G79" s="157">
        <f t="shared" si="11"/>
        <v>0</v>
      </c>
      <c r="H79" s="113"/>
    </row>
    <row r="80" spans="1:8" s="13" customFormat="1" x14ac:dyDescent="0.2">
      <c r="A80" s="49" t="s">
        <v>238</v>
      </c>
      <c r="B80" s="148" t="s">
        <v>189</v>
      </c>
      <c r="C80" s="56">
        <v>2</v>
      </c>
      <c r="D80" s="57" t="s">
        <v>100</v>
      </c>
      <c r="E80" s="146"/>
      <c r="F80" s="146"/>
      <c r="G80" s="157">
        <f t="shared" si="11"/>
        <v>0</v>
      </c>
      <c r="H80" s="113"/>
    </row>
    <row r="81" spans="1:8" s="13" customFormat="1" x14ac:dyDescent="0.2">
      <c r="A81" s="96" t="s">
        <v>87</v>
      </c>
      <c r="B81" s="97" t="s">
        <v>99</v>
      </c>
      <c r="C81" s="56"/>
      <c r="D81" s="106"/>
      <c r="E81" s="101"/>
      <c r="F81" s="101"/>
      <c r="G81" s="157"/>
      <c r="H81" s="107">
        <f>SUM(G82:G88)</f>
        <v>0</v>
      </c>
    </row>
    <row r="82" spans="1:8" s="13" customFormat="1" x14ac:dyDescent="0.2">
      <c r="A82" s="49" t="s">
        <v>92</v>
      </c>
      <c r="B82" s="50" t="s">
        <v>191</v>
      </c>
      <c r="C82" s="56">
        <v>9</v>
      </c>
      <c r="D82" s="57" t="s">
        <v>100</v>
      </c>
      <c r="E82" s="122"/>
      <c r="F82" s="122"/>
      <c r="G82" s="157">
        <f t="shared" ref="G82" si="12">SUMPRODUCT(E82:F82)*C82</f>
        <v>0</v>
      </c>
      <c r="H82" s="113"/>
    </row>
    <row r="83" spans="1:8" s="13" customFormat="1" x14ac:dyDescent="0.2">
      <c r="A83" s="49" t="s">
        <v>239</v>
      </c>
      <c r="B83" s="50" t="s">
        <v>192</v>
      </c>
      <c r="C83" s="56">
        <v>2</v>
      </c>
      <c r="D83" s="57" t="s">
        <v>100</v>
      </c>
      <c r="E83" s="122"/>
      <c r="F83" s="122"/>
      <c r="G83" s="157">
        <f>SUMPRODUCT(E83:F83)*C83</f>
        <v>0</v>
      </c>
      <c r="H83" s="113"/>
    </row>
    <row r="84" spans="1:8" s="13" customFormat="1" x14ac:dyDescent="0.2">
      <c r="A84" s="49" t="s">
        <v>240</v>
      </c>
      <c r="B84" s="50" t="s">
        <v>193</v>
      </c>
      <c r="C84" s="56">
        <v>11</v>
      </c>
      <c r="D84" s="57" t="s">
        <v>100</v>
      </c>
      <c r="E84" s="122"/>
      <c r="F84" s="122"/>
      <c r="G84" s="157">
        <f>SUMPRODUCT(E84:F84)*C84</f>
        <v>0</v>
      </c>
      <c r="H84" s="113"/>
    </row>
    <row r="85" spans="1:8" s="13" customFormat="1" x14ac:dyDescent="0.2">
      <c r="A85" s="49" t="s">
        <v>241</v>
      </c>
      <c r="B85" s="50" t="s">
        <v>194</v>
      </c>
      <c r="C85" s="56">
        <v>8</v>
      </c>
      <c r="D85" s="57" t="s">
        <v>100</v>
      </c>
      <c r="E85" s="122"/>
      <c r="F85" s="122"/>
      <c r="G85" s="157">
        <f>SUMPRODUCT(E85:F85)*C85</f>
        <v>0</v>
      </c>
      <c r="H85" s="113"/>
    </row>
    <row r="86" spans="1:8" s="13" customFormat="1" x14ac:dyDescent="0.2">
      <c r="A86" s="49" t="s">
        <v>242</v>
      </c>
      <c r="B86" s="50" t="s">
        <v>195</v>
      </c>
      <c r="C86" s="56">
        <v>2</v>
      </c>
      <c r="D86" s="57" t="s">
        <v>100</v>
      </c>
      <c r="E86" s="122"/>
      <c r="F86" s="122"/>
      <c r="G86" s="157">
        <f>SUMPRODUCT(E86:F86)*C86</f>
        <v>0</v>
      </c>
      <c r="H86" s="113"/>
    </row>
    <row r="87" spans="1:8" s="13" customFormat="1" x14ac:dyDescent="0.2">
      <c r="A87" s="49" t="s">
        <v>243</v>
      </c>
      <c r="B87" s="50" t="s">
        <v>196</v>
      </c>
      <c r="C87" s="56">
        <v>12</v>
      </c>
      <c r="D87" s="57" t="s">
        <v>15</v>
      </c>
      <c r="E87" s="122"/>
      <c r="F87" s="122"/>
      <c r="G87" s="157">
        <f>SUMPRODUCT(E87:F87)*C87</f>
        <v>0</v>
      </c>
      <c r="H87" s="113"/>
    </row>
    <row r="88" spans="1:8" s="13" customFormat="1" x14ac:dyDescent="0.2">
      <c r="A88" s="49" t="s">
        <v>244</v>
      </c>
      <c r="B88" s="50" t="s">
        <v>197</v>
      </c>
      <c r="C88" s="56">
        <v>2</v>
      </c>
      <c r="D88" s="57" t="s">
        <v>15</v>
      </c>
      <c r="E88" s="122"/>
      <c r="F88" s="122"/>
      <c r="G88" s="157">
        <f t="shared" ref="G88" si="13">SUMPRODUCT(E88:F88)*C88</f>
        <v>0</v>
      </c>
      <c r="H88" s="113"/>
    </row>
    <row r="89" spans="1:8" s="13" customFormat="1" x14ac:dyDescent="0.2">
      <c r="A89" s="96" t="s">
        <v>245</v>
      </c>
      <c r="B89" s="97" t="s">
        <v>198</v>
      </c>
      <c r="C89" s="56"/>
      <c r="D89" s="106"/>
      <c r="E89" s="101"/>
      <c r="F89" s="101"/>
      <c r="G89" s="157"/>
      <c r="H89" s="107">
        <f>SUM(G90:G103)</f>
        <v>0</v>
      </c>
    </row>
    <row r="90" spans="1:8" s="13" customFormat="1" x14ac:dyDescent="0.2">
      <c r="A90" s="49" t="s">
        <v>246</v>
      </c>
      <c r="B90" s="50" t="s">
        <v>199</v>
      </c>
      <c r="C90" s="56">
        <v>2</v>
      </c>
      <c r="D90" s="57" t="s">
        <v>100</v>
      </c>
      <c r="E90" s="122"/>
      <c r="F90" s="122"/>
      <c r="G90" s="157">
        <f t="shared" ref="G90" si="14">SUMPRODUCT(E90:F90)*C90</f>
        <v>0</v>
      </c>
      <c r="H90" s="113"/>
    </row>
    <row r="91" spans="1:8" s="13" customFormat="1" x14ac:dyDescent="0.2">
      <c r="A91" s="49" t="s">
        <v>93</v>
      </c>
      <c r="B91" s="50" t="s">
        <v>200</v>
      </c>
      <c r="C91" s="56">
        <v>1</v>
      </c>
      <c r="D91" s="57" t="s">
        <v>100</v>
      </c>
      <c r="E91" s="122"/>
      <c r="F91" s="122"/>
      <c r="G91" s="157">
        <f>SUMPRODUCT(E91:F91)*C91</f>
        <v>0</v>
      </c>
      <c r="H91" s="113"/>
    </row>
    <row r="92" spans="1:8" s="13" customFormat="1" x14ac:dyDescent="0.2">
      <c r="A92" s="49" t="s">
        <v>94</v>
      </c>
      <c r="B92" s="50" t="s">
        <v>201</v>
      </c>
      <c r="C92" s="56">
        <v>6</v>
      </c>
      <c r="D92" s="57" t="s">
        <v>100</v>
      </c>
      <c r="E92" s="122"/>
      <c r="F92" s="122"/>
      <c r="G92" s="157">
        <f t="shared" ref="G92" si="15">SUMPRODUCT(E92:F92)*C92</f>
        <v>0</v>
      </c>
      <c r="H92" s="113"/>
    </row>
    <row r="93" spans="1:8" s="13" customFormat="1" x14ac:dyDescent="0.2">
      <c r="A93" s="49" t="s">
        <v>247</v>
      </c>
      <c r="B93" s="50" t="s">
        <v>202</v>
      </c>
      <c r="C93" s="56">
        <v>1</v>
      </c>
      <c r="D93" s="57" t="s">
        <v>213</v>
      </c>
      <c r="E93" s="102" t="s">
        <v>84</v>
      </c>
      <c r="F93" s="122"/>
      <c r="G93" s="157">
        <f>SUMPRODUCT(E93:F93)*C93</f>
        <v>0</v>
      </c>
      <c r="H93" s="113"/>
    </row>
    <row r="94" spans="1:8" s="13" customFormat="1" x14ac:dyDescent="0.2">
      <c r="A94" s="49" t="s">
        <v>248</v>
      </c>
      <c r="B94" s="50" t="s">
        <v>203</v>
      </c>
      <c r="C94" s="56">
        <v>1</v>
      </c>
      <c r="D94" s="57" t="s">
        <v>100</v>
      </c>
      <c r="E94" s="122"/>
      <c r="F94" s="122"/>
      <c r="G94" s="157">
        <f>SUMPRODUCT(E94:F94)*C94</f>
        <v>0</v>
      </c>
      <c r="H94" s="113"/>
    </row>
    <row r="95" spans="1:8" s="13" customFormat="1" x14ac:dyDescent="0.2">
      <c r="A95" s="49" t="s">
        <v>249</v>
      </c>
      <c r="B95" s="50" t="s">
        <v>204</v>
      </c>
      <c r="C95" s="56">
        <v>1</v>
      </c>
      <c r="D95" s="57" t="s">
        <v>100</v>
      </c>
      <c r="E95" s="122"/>
      <c r="F95" s="122"/>
      <c r="G95" s="157">
        <f>SUMPRODUCT(E95:F95)*C95</f>
        <v>0</v>
      </c>
      <c r="H95" s="113"/>
    </row>
    <row r="96" spans="1:8" s="13" customFormat="1" x14ac:dyDescent="0.2">
      <c r="A96" s="49" t="s">
        <v>250</v>
      </c>
      <c r="B96" s="50" t="s">
        <v>205</v>
      </c>
      <c r="C96" s="56">
        <v>1</v>
      </c>
      <c r="D96" s="57" t="s">
        <v>100</v>
      </c>
      <c r="E96" s="122"/>
      <c r="F96" s="122"/>
      <c r="G96" s="157">
        <f t="shared" ref="G96" si="16">SUMPRODUCT(E96:F96)*C96</f>
        <v>0</v>
      </c>
      <c r="H96" s="113"/>
    </row>
    <row r="97" spans="1:8" s="13" customFormat="1" x14ac:dyDescent="0.2">
      <c r="A97" s="49" t="s">
        <v>251</v>
      </c>
      <c r="B97" s="50" t="s">
        <v>206</v>
      </c>
      <c r="C97" s="56">
        <v>3</v>
      </c>
      <c r="D97" s="57" t="s">
        <v>100</v>
      </c>
      <c r="E97" s="122"/>
      <c r="F97" s="122"/>
      <c r="G97" s="157">
        <f>SUMPRODUCT(E97:F97)*C97</f>
        <v>0</v>
      </c>
      <c r="H97" s="113"/>
    </row>
    <row r="98" spans="1:8" s="13" customFormat="1" x14ac:dyDescent="0.2">
      <c r="A98" s="49" t="s">
        <v>252</v>
      </c>
      <c r="B98" s="50" t="s">
        <v>207</v>
      </c>
      <c r="C98" s="56">
        <v>3</v>
      </c>
      <c r="D98" s="57" t="s">
        <v>100</v>
      </c>
      <c r="E98" s="122"/>
      <c r="F98" s="122"/>
      <c r="G98" s="157">
        <f>SUMPRODUCT(E98:F98)*C98</f>
        <v>0</v>
      </c>
      <c r="H98" s="113"/>
    </row>
    <row r="99" spans="1:8" s="13" customFormat="1" x14ac:dyDescent="0.2">
      <c r="A99" s="49" t="s">
        <v>253</v>
      </c>
      <c r="B99" s="50" t="s">
        <v>208</v>
      </c>
      <c r="C99" s="56">
        <v>2</v>
      </c>
      <c r="D99" s="57" t="s">
        <v>100</v>
      </c>
      <c r="E99" s="122"/>
      <c r="F99" s="122"/>
      <c r="G99" s="157">
        <f>SUMPRODUCT(E99:F99)*C99</f>
        <v>0</v>
      </c>
    </row>
    <row r="100" spans="1:8" s="13" customFormat="1" x14ac:dyDescent="0.2">
      <c r="A100" s="49" t="s">
        <v>254</v>
      </c>
      <c r="B100" s="50" t="s">
        <v>209</v>
      </c>
      <c r="C100" s="56">
        <v>2</v>
      </c>
      <c r="D100" s="57" t="s">
        <v>100</v>
      </c>
      <c r="E100" s="122"/>
      <c r="F100" s="122"/>
      <c r="G100" s="157">
        <f t="shared" ref="G100" si="17">SUMPRODUCT(E100:F100)*C100</f>
        <v>0</v>
      </c>
    </row>
    <row r="101" spans="1:8" s="13" customFormat="1" x14ac:dyDescent="0.2">
      <c r="A101" s="49" t="s">
        <v>255</v>
      </c>
      <c r="B101" s="50" t="s">
        <v>210</v>
      </c>
      <c r="C101" s="56">
        <v>3</v>
      </c>
      <c r="D101" s="57" t="s">
        <v>15</v>
      </c>
      <c r="E101" s="122"/>
      <c r="F101" s="122"/>
      <c r="G101" s="157">
        <f>SUMPRODUCT(E101:F101)*C101</f>
        <v>0</v>
      </c>
      <c r="H101" s="113"/>
    </row>
    <row r="102" spans="1:8" s="13" customFormat="1" x14ac:dyDescent="0.2">
      <c r="A102" s="49" t="s">
        <v>256</v>
      </c>
      <c r="B102" s="50" t="s">
        <v>211</v>
      </c>
      <c r="C102" s="56">
        <v>7</v>
      </c>
      <c r="D102" s="57" t="s">
        <v>15</v>
      </c>
      <c r="E102" s="122"/>
      <c r="F102" s="122"/>
      <c r="G102" s="157">
        <f t="shared" ref="G102" si="18">SUMPRODUCT(E102:F102)*C102</f>
        <v>0</v>
      </c>
      <c r="H102" s="113"/>
    </row>
    <row r="103" spans="1:8" s="13" customFormat="1" x14ac:dyDescent="0.2">
      <c r="A103" s="49" t="s">
        <v>401</v>
      </c>
      <c r="B103" s="50" t="s">
        <v>212</v>
      </c>
      <c r="C103" s="56">
        <v>6.5</v>
      </c>
      <c r="D103" s="57" t="s">
        <v>15</v>
      </c>
      <c r="E103" s="122"/>
      <c r="F103" s="122"/>
      <c r="G103" s="157">
        <f>SUMPRODUCT(E103:F103)*C103</f>
        <v>0</v>
      </c>
      <c r="H103" s="113"/>
    </row>
    <row r="104" spans="1:8" s="13" customFormat="1" x14ac:dyDescent="0.2">
      <c r="A104" s="96" t="s">
        <v>95</v>
      </c>
      <c r="B104" s="97" t="s">
        <v>115</v>
      </c>
      <c r="C104" s="56"/>
      <c r="D104" s="106"/>
      <c r="E104" s="101"/>
      <c r="F104" s="101"/>
      <c r="G104" s="157"/>
      <c r="H104" s="107">
        <f>SUM(G105:G112)</f>
        <v>0</v>
      </c>
    </row>
    <row r="105" spans="1:8" s="13" customFormat="1" x14ac:dyDescent="0.2">
      <c r="A105" s="49" t="s">
        <v>96</v>
      </c>
      <c r="B105" s="50" t="s">
        <v>114</v>
      </c>
      <c r="C105" s="56"/>
      <c r="D105" s="124"/>
      <c r="E105" s="125"/>
      <c r="F105" s="102"/>
      <c r="G105" s="126"/>
      <c r="H105" s="113"/>
    </row>
    <row r="106" spans="1:8" s="13" customFormat="1" x14ac:dyDescent="0.2">
      <c r="A106" s="49" t="s">
        <v>116</v>
      </c>
      <c r="B106" s="147" t="s">
        <v>214</v>
      </c>
      <c r="C106" s="115">
        <v>13</v>
      </c>
      <c r="D106" s="115" t="s">
        <v>109</v>
      </c>
      <c r="E106" s="146"/>
      <c r="F106" s="146"/>
      <c r="G106" s="157">
        <f t="shared" ref="G106:G120" si="19">SUMPRODUCT(E106:F106)*C106</f>
        <v>0</v>
      </c>
      <c r="H106" s="113"/>
    </row>
    <row r="107" spans="1:8" s="13" customFormat="1" ht="25.5" x14ac:dyDescent="0.2">
      <c r="A107" s="49" t="s">
        <v>117</v>
      </c>
      <c r="B107" s="147" t="s">
        <v>215</v>
      </c>
      <c r="C107" s="150">
        <v>13</v>
      </c>
      <c r="D107" s="115" t="s">
        <v>109</v>
      </c>
      <c r="E107" s="146"/>
      <c r="F107" s="146"/>
      <c r="G107" s="157">
        <f t="shared" si="19"/>
        <v>0</v>
      </c>
      <c r="H107" s="113"/>
    </row>
    <row r="108" spans="1:8" s="13" customFormat="1" ht="25.5" x14ac:dyDescent="0.2">
      <c r="A108" s="49" t="s">
        <v>118</v>
      </c>
      <c r="B108" s="50" t="s">
        <v>216</v>
      </c>
      <c r="C108" s="56">
        <v>13</v>
      </c>
      <c r="D108" s="115" t="s">
        <v>109</v>
      </c>
      <c r="E108" s="122"/>
      <c r="F108" s="122"/>
      <c r="G108" s="157">
        <f t="shared" si="19"/>
        <v>0</v>
      </c>
      <c r="H108" s="113"/>
    </row>
    <row r="109" spans="1:8" s="13" customFormat="1" x14ac:dyDescent="0.2">
      <c r="A109" s="49" t="s">
        <v>119</v>
      </c>
      <c r="B109" s="147" t="s">
        <v>217</v>
      </c>
      <c r="C109" s="115">
        <v>13</v>
      </c>
      <c r="D109" s="115" t="s">
        <v>109</v>
      </c>
      <c r="E109" s="123"/>
      <c r="F109" s="123"/>
      <c r="G109" s="157">
        <f t="shared" si="19"/>
        <v>0</v>
      </c>
      <c r="H109" s="113"/>
    </row>
    <row r="110" spans="1:8" s="13" customFormat="1" x14ac:dyDescent="0.2">
      <c r="A110" s="49" t="s">
        <v>97</v>
      </c>
      <c r="B110" s="50" t="s">
        <v>110</v>
      </c>
      <c r="C110" s="56"/>
      <c r="D110" s="124"/>
      <c r="E110" s="125"/>
      <c r="F110" s="102"/>
      <c r="G110" s="126"/>
      <c r="H110" s="113"/>
    </row>
    <row r="111" spans="1:8" s="13" customFormat="1" ht="25.5" x14ac:dyDescent="0.2">
      <c r="A111" s="49" t="s">
        <v>120</v>
      </c>
      <c r="B111" s="148" t="s">
        <v>111</v>
      </c>
      <c r="C111" s="56">
        <v>13</v>
      </c>
      <c r="D111" s="56" t="s">
        <v>109</v>
      </c>
      <c r="E111" s="120"/>
      <c r="F111" s="120"/>
      <c r="G111" s="157">
        <f t="shared" si="19"/>
        <v>0</v>
      </c>
      <c r="H111" s="113"/>
    </row>
    <row r="112" spans="1:8" s="13" customFormat="1" x14ac:dyDescent="0.2">
      <c r="A112" s="49" t="s">
        <v>121</v>
      </c>
      <c r="B112" s="148" t="s">
        <v>112</v>
      </c>
      <c r="C112" s="56">
        <v>14</v>
      </c>
      <c r="D112" s="56" t="s">
        <v>113</v>
      </c>
      <c r="E112" s="146"/>
      <c r="F112" s="146"/>
      <c r="G112" s="157">
        <f t="shared" si="19"/>
        <v>0</v>
      </c>
      <c r="H112" s="113"/>
    </row>
    <row r="113" spans="1:8" s="13" customFormat="1" x14ac:dyDescent="0.2">
      <c r="A113" s="96" t="s">
        <v>98</v>
      </c>
      <c r="B113" s="97" t="s">
        <v>107</v>
      </c>
      <c r="C113" s="56"/>
      <c r="D113" s="106"/>
      <c r="E113" s="101"/>
      <c r="F113" s="101"/>
      <c r="G113" s="157"/>
      <c r="H113" s="107">
        <f>SUM(G114:G120)</f>
        <v>0</v>
      </c>
    </row>
    <row r="114" spans="1:8" s="13" customFormat="1" x14ac:dyDescent="0.2">
      <c r="A114" s="49" t="s">
        <v>101</v>
      </c>
      <c r="B114" s="147" t="s">
        <v>218</v>
      </c>
      <c r="C114" s="115">
        <v>6</v>
      </c>
      <c r="D114" s="116" t="s">
        <v>113</v>
      </c>
      <c r="E114" s="117"/>
      <c r="F114" s="117"/>
      <c r="G114" s="157">
        <f t="shared" si="19"/>
        <v>0</v>
      </c>
      <c r="H114" s="113"/>
    </row>
    <row r="115" spans="1:8" s="13" customFormat="1" x14ac:dyDescent="0.2">
      <c r="A115" s="49" t="s">
        <v>102</v>
      </c>
      <c r="B115" s="50" t="s">
        <v>219</v>
      </c>
      <c r="C115" s="56">
        <v>60</v>
      </c>
      <c r="D115" s="57" t="s">
        <v>113</v>
      </c>
      <c r="E115" s="122"/>
      <c r="F115" s="122"/>
      <c r="G115" s="157">
        <f t="shared" si="19"/>
        <v>0</v>
      </c>
      <c r="H115" s="113"/>
    </row>
    <row r="116" spans="1:8" s="13" customFormat="1" ht="25.5" x14ac:dyDescent="0.2">
      <c r="A116" s="49" t="s">
        <v>122</v>
      </c>
      <c r="B116" s="148" t="s">
        <v>402</v>
      </c>
      <c r="C116" s="56">
        <v>230</v>
      </c>
      <c r="D116" s="57" t="s">
        <v>63</v>
      </c>
      <c r="E116" s="122"/>
      <c r="F116" s="118"/>
      <c r="G116" s="157">
        <f t="shared" si="19"/>
        <v>0</v>
      </c>
      <c r="H116" s="113"/>
    </row>
    <row r="117" spans="1:8" s="13" customFormat="1" x14ac:dyDescent="0.2">
      <c r="A117" s="49" t="s">
        <v>123</v>
      </c>
      <c r="B117" s="147" t="s">
        <v>220</v>
      </c>
      <c r="C117" s="115">
        <v>40</v>
      </c>
      <c r="D117" s="116" t="s">
        <v>113</v>
      </c>
      <c r="E117" s="117"/>
      <c r="F117" s="117"/>
      <c r="G117" s="157">
        <f t="shared" si="19"/>
        <v>0</v>
      </c>
      <c r="H117" s="113"/>
    </row>
    <row r="118" spans="1:8" s="13" customFormat="1" ht="25.5" x14ac:dyDescent="0.2">
      <c r="A118" s="49" t="s">
        <v>124</v>
      </c>
      <c r="B118" s="156" t="s">
        <v>221</v>
      </c>
      <c r="C118" s="94">
        <v>230</v>
      </c>
      <c r="D118" s="57" t="s">
        <v>63</v>
      </c>
      <c r="E118" s="122"/>
      <c r="F118" s="122"/>
      <c r="G118" s="157">
        <f t="shared" si="19"/>
        <v>0</v>
      </c>
      <c r="H118" s="113"/>
    </row>
    <row r="119" spans="1:8" s="13" customFormat="1" x14ac:dyDescent="0.2">
      <c r="A119" s="49" t="s">
        <v>125</v>
      </c>
      <c r="B119" s="156" t="s">
        <v>222</v>
      </c>
      <c r="C119" s="94">
        <v>110</v>
      </c>
      <c r="D119" s="57" t="s">
        <v>63</v>
      </c>
      <c r="E119" s="122"/>
      <c r="F119" s="118"/>
      <c r="G119" s="157">
        <f t="shared" si="19"/>
        <v>0</v>
      </c>
      <c r="H119" s="113"/>
    </row>
    <row r="120" spans="1:8" s="13" customFormat="1" x14ac:dyDescent="0.2">
      <c r="A120" s="49" t="s">
        <v>257</v>
      </c>
      <c r="B120" s="50" t="s">
        <v>223</v>
      </c>
      <c r="C120" s="94">
        <v>60</v>
      </c>
      <c r="D120" s="95" t="s">
        <v>113</v>
      </c>
      <c r="E120" s="122"/>
      <c r="F120" s="118"/>
      <c r="G120" s="157">
        <f t="shared" si="19"/>
        <v>0</v>
      </c>
      <c r="H120" s="113"/>
    </row>
    <row r="121" spans="1:8" x14ac:dyDescent="0.2">
      <c r="A121" s="39"/>
      <c r="B121" s="200" t="s">
        <v>406</v>
      </c>
      <c r="C121" s="200"/>
      <c r="D121" s="200"/>
      <c r="E121" s="103">
        <f>SUMPRODUCT(E16:E120,$C16:$C120)</f>
        <v>0</v>
      </c>
      <c r="F121" s="103">
        <f>SUMPRODUCT(F16:F120,$C16:$C120)</f>
        <v>0</v>
      </c>
      <c r="G121" s="15">
        <f>SUM(G16:G120)</f>
        <v>0</v>
      </c>
    </row>
    <row r="122" spans="1:8" x14ac:dyDescent="0.2">
      <c r="A122" s="40" t="s">
        <v>11</v>
      </c>
      <c r="B122" s="41" t="s">
        <v>273</v>
      </c>
      <c r="C122" s="45"/>
      <c r="D122" s="45"/>
      <c r="E122" s="99"/>
      <c r="F122" s="99"/>
      <c r="G122" s="44"/>
    </row>
    <row r="123" spans="1:8" s="13" customFormat="1" x14ac:dyDescent="0.2">
      <c r="A123" s="96" t="s">
        <v>61</v>
      </c>
      <c r="B123" s="97" t="s">
        <v>274</v>
      </c>
      <c r="C123" s="56"/>
      <c r="D123" s="106"/>
      <c r="E123" s="101"/>
      <c r="F123" s="101"/>
      <c r="G123" s="157"/>
      <c r="H123" s="107">
        <f>SUM(G124:G147)</f>
        <v>0</v>
      </c>
    </row>
    <row r="124" spans="1:8" ht="25.5" x14ac:dyDescent="0.2">
      <c r="A124" s="49" t="s">
        <v>17</v>
      </c>
      <c r="B124" s="50" t="s">
        <v>276</v>
      </c>
      <c r="C124" s="51">
        <v>3</v>
      </c>
      <c r="D124" s="57" t="s">
        <v>100</v>
      </c>
      <c r="E124" s="122"/>
      <c r="F124" s="122"/>
      <c r="G124" s="157">
        <f t="shared" ref="G124:G138" si="20">SUMPRODUCT(E124:F124)*C124</f>
        <v>0</v>
      </c>
    </row>
    <row r="125" spans="1:8" ht="25.5" x14ac:dyDescent="0.2">
      <c r="A125" s="49" t="s">
        <v>18</v>
      </c>
      <c r="B125" s="50" t="s">
        <v>277</v>
      </c>
      <c r="C125" s="51">
        <v>1</v>
      </c>
      <c r="D125" s="57" t="s">
        <v>100</v>
      </c>
      <c r="E125" s="122"/>
      <c r="F125" s="122"/>
      <c r="G125" s="157">
        <f t="shared" si="20"/>
        <v>0</v>
      </c>
    </row>
    <row r="126" spans="1:8" x14ac:dyDescent="0.2">
      <c r="A126" s="49" t="s">
        <v>275</v>
      </c>
      <c r="B126" s="50" t="s">
        <v>278</v>
      </c>
      <c r="C126" s="51">
        <v>6</v>
      </c>
      <c r="D126" s="51" t="s">
        <v>15</v>
      </c>
      <c r="E126" s="122"/>
      <c r="F126" s="122"/>
      <c r="G126" s="157">
        <f t="shared" si="20"/>
        <v>0</v>
      </c>
    </row>
    <row r="127" spans="1:8" x14ac:dyDescent="0.2">
      <c r="A127" s="49" t="s">
        <v>279</v>
      </c>
      <c r="B127" s="50" t="s">
        <v>280</v>
      </c>
      <c r="C127" s="51">
        <v>6</v>
      </c>
      <c r="D127" s="51" t="s">
        <v>15</v>
      </c>
      <c r="E127" s="122"/>
      <c r="F127" s="122"/>
      <c r="G127" s="157">
        <f t="shared" si="20"/>
        <v>0</v>
      </c>
    </row>
    <row r="128" spans="1:8" x14ac:dyDescent="0.2">
      <c r="A128" s="49" t="s">
        <v>281</v>
      </c>
      <c r="B128" s="50" t="s">
        <v>282</v>
      </c>
      <c r="C128" s="51">
        <v>70</v>
      </c>
      <c r="D128" s="51" t="s">
        <v>15</v>
      </c>
      <c r="E128" s="122"/>
      <c r="F128" s="122"/>
      <c r="G128" s="157">
        <f t="shared" si="20"/>
        <v>0</v>
      </c>
    </row>
    <row r="129" spans="1:7" x14ac:dyDescent="0.2">
      <c r="A129" s="49" t="s">
        <v>283</v>
      </c>
      <c r="B129" s="50" t="s">
        <v>284</v>
      </c>
      <c r="C129" s="51">
        <v>70</v>
      </c>
      <c r="D129" s="51" t="s">
        <v>15</v>
      </c>
      <c r="E129" s="122"/>
      <c r="F129" s="122"/>
      <c r="G129" s="157">
        <f t="shared" si="20"/>
        <v>0</v>
      </c>
    </row>
    <row r="130" spans="1:7" x14ac:dyDescent="0.2">
      <c r="A130" s="49" t="s">
        <v>285</v>
      </c>
      <c r="B130" s="50" t="s">
        <v>286</v>
      </c>
      <c r="C130" s="51">
        <v>6</v>
      </c>
      <c r="D130" s="51" t="s">
        <v>15</v>
      </c>
      <c r="E130" s="122"/>
      <c r="F130" s="122"/>
      <c r="G130" s="157">
        <f t="shared" si="20"/>
        <v>0</v>
      </c>
    </row>
    <row r="131" spans="1:7" x14ac:dyDescent="0.2">
      <c r="A131" s="49" t="s">
        <v>287</v>
      </c>
      <c r="B131" s="50" t="s">
        <v>288</v>
      </c>
      <c r="C131" s="51">
        <v>6</v>
      </c>
      <c r="D131" s="51" t="s">
        <v>15</v>
      </c>
      <c r="E131" s="122"/>
      <c r="F131" s="122"/>
      <c r="G131" s="157">
        <f t="shared" si="20"/>
        <v>0</v>
      </c>
    </row>
    <row r="132" spans="1:7" x14ac:dyDescent="0.2">
      <c r="A132" s="49" t="s">
        <v>289</v>
      </c>
      <c r="B132" s="50" t="s">
        <v>290</v>
      </c>
      <c r="C132" s="51">
        <v>70</v>
      </c>
      <c r="D132" s="51" t="s">
        <v>15</v>
      </c>
      <c r="E132" s="122"/>
      <c r="F132" s="122"/>
      <c r="G132" s="157">
        <f t="shared" si="20"/>
        <v>0</v>
      </c>
    </row>
    <row r="133" spans="1:7" x14ac:dyDescent="0.2">
      <c r="A133" s="49" t="s">
        <v>291</v>
      </c>
      <c r="B133" s="50" t="s">
        <v>292</v>
      </c>
      <c r="C133" s="51">
        <v>70</v>
      </c>
      <c r="D133" s="51" t="s">
        <v>15</v>
      </c>
      <c r="E133" s="122"/>
      <c r="F133" s="122"/>
      <c r="G133" s="157">
        <f t="shared" si="20"/>
        <v>0</v>
      </c>
    </row>
    <row r="134" spans="1:7" x14ac:dyDescent="0.2">
      <c r="A134" s="49" t="s">
        <v>293</v>
      </c>
      <c r="B134" s="50" t="s">
        <v>294</v>
      </c>
      <c r="C134" s="51">
        <v>76</v>
      </c>
      <c r="D134" s="51" t="s">
        <v>15</v>
      </c>
      <c r="E134" s="122"/>
      <c r="F134" s="122"/>
      <c r="G134" s="157">
        <f t="shared" si="20"/>
        <v>0</v>
      </c>
    </row>
    <row r="135" spans="1:7" x14ac:dyDescent="0.2">
      <c r="A135" s="49" t="s">
        <v>295</v>
      </c>
      <c r="B135" s="50" t="s">
        <v>296</v>
      </c>
      <c r="C135" s="51">
        <v>32</v>
      </c>
      <c r="D135" s="51" t="s">
        <v>15</v>
      </c>
      <c r="E135" s="122"/>
      <c r="F135" s="122"/>
      <c r="G135" s="157">
        <f t="shared" si="20"/>
        <v>0</v>
      </c>
    </row>
    <row r="136" spans="1:7" x14ac:dyDescent="0.2">
      <c r="A136" s="49" t="s">
        <v>297</v>
      </c>
      <c r="B136" s="50" t="s">
        <v>298</v>
      </c>
      <c r="C136" s="51">
        <v>16</v>
      </c>
      <c r="D136" s="57" t="s">
        <v>100</v>
      </c>
      <c r="E136" s="122"/>
      <c r="F136" s="122"/>
      <c r="G136" s="157">
        <f t="shared" si="20"/>
        <v>0</v>
      </c>
    </row>
    <row r="137" spans="1:7" ht="25.5" x14ac:dyDescent="0.2">
      <c r="A137" s="49" t="s">
        <v>299</v>
      </c>
      <c r="B137" s="50" t="s">
        <v>300</v>
      </c>
      <c r="C137" s="51">
        <v>1</v>
      </c>
      <c r="D137" s="57" t="s">
        <v>100</v>
      </c>
      <c r="E137" s="122"/>
      <c r="F137" s="122"/>
      <c r="G137" s="157">
        <f t="shared" si="20"/>
        <v>0</v>
      </c>
    </row>
    <row r="138" spans="1:7" ht="25.5" x14ac:dyDescent="0.2">
      <c r="A138" s="49" t="s">
        <v>301</v>
      </c>
      <c r="B138" s="50" t="s">
        <v>302</v>
      </c>
      <c r="C138" s="51">
        <v>3</v>
      </c>
      <c r="D138" s="57" t="s">
        <v>100</v>
      </c>
      <c r="E138" s="122"/>
      <c r="F138" s="122"/>
      <c r="G138" s="157">
        <f t="shared" si="20"/>
        <v>0</v>
      </c>
    </row>
    <row r="139" spans="1:7" x14ac:dyDescent="0.2">
      <c r="A139" s="49" t="s">
        <v>303</v>
      </c>
      <c r="B139" s="50" t="s">
        <v>304</v>
      </c>
      <c r="C139" s="51">
        <v>4</v>
      </c>
      <c r="D139" s="57" t="s">
        <v>100</v>
      </c>
      <c r="E139" s="122"/>
      <c r="F139" s="122"/>
      <c r="G139" s="157">
        <f t="shared" ref="G139:G154" si="21">SUMPRODUCT(E139:F139)*C139</f>
        <v>0</v>
      </c>
    </row>
    <row r="140" spans="1:7" ht="25.5" x14ac:dyDescent="0.2">
      <c r="A140" s="49" t="s">
        <v>305</v>
      </c>
      <c r="B140" s="50" t="s">
        <v>306</v>
      </c>
      <c r="C140" s="51">
        <v>30</v>
      </c>
      <c r="D140" s="51" t="s">
        <v>15</v>
      </c>
      <c r="E140" s="122"/>
      <c r="F140" s="122"/>
      <c r="G140" s="157">
        <f t="shared" si="21"/>
        <v>0</v>
      </c>
    </row>
    <row r="141" spans="1:7" x14ac:dyDescent="0.2">
      <c r="A141" s="49" t="s">
        <v>307</v>
      </c>
      <c r="B141" s="50" t="s">
        <v>308</v>
      </c>
      <c r="C141" s="51">
        <v>30</v>
      </c>
      <c r="D141" s="51" t="s">
        <v>15</v>
      </c>
      <c r="E141" s="122"/>
      <c r="F141" s="122"/>
      <c r="G141" s="157">
        <f t="shared" si="21"/>
        <v>0</v>
      </c>
    </row>
    <row r="142" spans="1:7" x14ac:dyDescent="0.2">
      <c r="A142" s="49" t="s">
        <v>309</v>
      </c>
      <c r="B142" s="50" t="s">
        <v>310</v>
      </c>
      <c r="C142" s="51">
        <v>6</v>
      </c>
      <c r="D142" s="51" t="s">
        <v>311</v>
      </c>
      <c r="E142" s="122"/>
      <c r="F142" s="122"/>
      <c r="G142" s="157">
        <f t="shared" si="21"/>
        <v>0</v>
      </c>
    </row>
    <row r="143" spans="1:7" x14ac:dyDescent="0.2">
      <c r="A143" s="49" t="s">
        <v>312</v>
      </c>
      <c r="B143" s="50" t="s">
        <v>313</v>
      </c>
      <c r="C143" s="51">
        <v>2</v>
      </c>
      <c r="D143" s="57" t="s">
        <v>100</v>
      </c>
      <c r="E143" s="102" t="s">
        <v>84</v>
      </c>
      <c r="F143" s="122"/>
      <c r="G143" s="157">
        <f t="shared" si="21"/>
        <v>0</v>
      </c>
    </row>
    <row r="144" spans="1:7" x14ac:dyDescent="0.2">
      <c r="A144" s="49" t="s">
        <v>314</v>
      </c>
      <c r="B144" s="50" t="s">
        <v>315</v>
      </c>
      <c r="C144" s="51">
        <v>2</v>
      </c>
      <c r="D144" s="57" t="s">
        <v>100</v>
      </c>
      <c r="E144" s="122"/>
      <c r="F144" s="122"/>
      <c r="G144" s="157">
        <f t="shared" si="21"/>
        <v>0</v>
      </c>
    </row>
    <row r="145" spans="1:8" ht="25.5" x14ac:dyDescent="0.2">
      <c r="A145" s="49" t="s">
        <v>316</v>
      </c>
      <c r="B145" s="50" t="s">
        <v>317</v>
      </c>
      <c r="C145" s="51">
        <v>2</v>
      </c>
      <c r="D145" s="57" t="s">
        <v>100</v>
      </c>
      <c r="E145" s="102" t="s">
        <v>84</v>
      </c>
      <c r="F145" s="122"/>
      <c r="G145" s="157">
        <f t="shared" si="21"/>
        <v>0</v>
      </c>
    </row>
    <row r="146" spans="1:8" ht="25.5" x14ac:dyDescent="0.2">
      <c r="A146" s="49" t="s">
        <v>318</v>
      </c>
      <c r="B146" s="50" t="s">
        <v>319</v>
      </c>
      <c r="C146" s="51">
        <v>2</v>
      </c>
      <c r="D146" s="57" t="s">
        <v>100</v>
      </c>
      <c r="E146" s="102" t="s">
        <v>84</v>
      </c>
      <c r="F146" s="122"/>
      <c r="G146" s="157">
        <f t="shared" si="21"/>
        <v>0</v>
      </c>
    </row>
    <row r="147" spans="1:8" x14ac:dyDescent="0.2">
      <c r="A147" s="49" t="s">
        <v>320</v>
      </c>
      <c r="B147" s="50" t="s">
        <v>321</v>
      </c>
      <c r="C147" s="51">
        <v>2</v>
      </c>
      <c r="D147" s="57" t="s">
        <v>100</v>
      </c>
      <c r="E147" s="102" t="s">
        <v>84</v>
      </c>
      <c r="F147" s="122"/>
      <c r="G147" s="157">
        <f t="shared" si="21"/>
        <v>0</v>
      </c>
    </row>
    <row r="148" spans="1:8" s="13" customFormat="1" x14ac:dyDescent="0.2">
      <c r="A148" s="96" t="s">
        <v>71</v>
      </c>
      <c r="B148" s="97" t="s">
        <v>322</v>
      </c>
      <c r="C148" s="56"/>
      <c r="D148" s="106"/>
      <c r="E148" s="101"/>
      <c r="F148" s="101"/>
      <c r="G148" s="157"/>
      <c r="H148" s="107">
        <f>SUM(G149:G157)</f>
        <v>0</v>
      </c>
    </row>
    <row r="149" spans="1:8" ht="51" x14ac:dyDescent="0.2">
      <c r="A149" s="49" t="s">
        <v>72</v>
      </c>
      <c r="B149" s="50" t="s">
        <v>323</v>
      </c>
      <c r="C149" s="51">
        <v>1</v>
      </c>
      <c r="D149" s="51" t="s">
        <v>2</v>
      </c>
      <c r="E149" s="122"/>
      <c r="F149" s="122"/>
      <c r="G149" s="157">
        <f t="shared" si="21"/>
        <v>0</v>
      </c>
    </row>
    <row r="150" spans="1:8" ht="25.5" x14ac:dyDescent="0.2">
      <c r="A150" s="49" t="s">
        <v>73</v>
      </c>
      <c r="B150" s="50" t="s">
        <v>324</v>
      </c>
      <c r="C150" s="51">
        <v>1</v>
      </c>
      <c r="D150" s="51" t="s">
        <v>2</v>
      </c>
      <c r="E150" s="122"/>
      <c r="F150" s="122"/>
      <c r="G150" s="157">
        <f t="shared" si="21"/>
        <v>0</v>
      </c>
    </row>
    <row r="151" spans="1:8" x14ac:dyDescent="0.2">
      <c r="A151" s="49" t="s">
        <v>137</v>
      </c>
      <c r="B151" s="50" t="s">
        <v>325</v>
      </c>
      <c r="C151" s="51">
        <v>7</v>
      </c>
      <c r="D151" s="51" t="s">
        <v>2</v>
      </c>
      <c r="E151" s="122"/>
      <c r="F151" s="122"/>
      <c r="G151" s="157">
        <f t="shared" si="21"/>
        <v>0</v>
      </c>
    </row>
    <row r="152" spans="1:8" x14ac:dyDescent="0.2">
      <c r="A152" s="49" t="s">
        <v>138</v>
      </c>
      <c r="B152" s="50" t="s">
        <v>326</v>
      </c>
      <c r="C152" s="51">
        <v>1</v>
      </c>
      <c r="D152" s="51" t="s">
        <v>327</v>
      </c>
      <c r="E152" s="122"/>
      <c r="F152" s="122"/>
      <c r="G152" s="157">
        <f t="shared" si="21"/>
        <v>0</v>
      </c>
    </row>
    <row r="153" spans="1:8" ht="25.5" x14ac:dyDescent="0.2">
      <c r="A153" s="49" t="s">
        <v>163</v>
      </c>
      <c r="B153" s="50" t="s">
        <v>328</v>
      </c>
      <c r="C153" s="51">
        <v>4</v>
      </c>
      <c r="D153" s="51" t="s">
        <v>2</v>
      </c>
      <c r="E153" s="122"/>
      <c r="F153" s="122"/>
      <c r="G153" s="157">
        <f t="shared" si="21"/>
        <v>0</v>
      </c>
    </row>
    <row r="154" spans="1:8" x14ac:dyDescent="0.2">
      <c r="A154" s="49" t="s">
        <v>329</v>
      </c>
      <c r="B154" s="50" t="s">
        <v>330</v>
      </c>
      <c r="C154" s="51">
        <v>1</v>
      </c>
      <c r="D154" s="51" t="s">
        <v>331</v>
      </c>
      <c r="E154" s="122"/>
      <c r="F154" s="122"/>
      <c r="G154" s="157">
        <f t="shared" si="21"/>
        <v>0</v>
      </c>
    </row>
    <row r="155" spans="1:8" x14ac:dyDescent="0.2">
      <c r="A155" s="49" t="s">
        <v>332</v>
      </c>
      <c r="B155" s="50" t="s">
        <v>333</v>
      </c>
      <c r="C155" s="51">
        <v>1</v>
      </c>
      <c r="D155" s="51" t="s">
        <v>331</v>
      </c>
      <c r="E155" s="122"/>
      <c r="F155" s="122"/>
      <c r="G155" s="157">
        <f t="shared" ref="G155:G157" si="22">SUMPRODUCT(E155:F155)*C155</f>
        <v>0</v>
      </c>
    </row>
    <row r="156" spans="1:8" ht="51" x14ac:dyDescent="0.2">
      <c r="A156" s="49" t="s">
        <v>334</v>
      </c>
      <c r="B156" s="50" t="s">
        <v>335</v>
      </c>
      <c r="C156" s="51">
        <v>1</v>
      </c>
      <c r="D156" s="51" t="s">
        <v>2</v>
      </c>
      <c r="E156" s="122"/>
      <c r="F156" s="122"/>
      <c r="G156" s="157">
        <f t="shared" si="22"/>
        <v>0</v>
      </c>
    </row>
    <row r="157" spans="1:8" ht="25.5" x14ac:dyDescent="0.2">
      <c r="A157" s="49" t="s">
        <v>336</v>
      </c>
      <c r="B157" s="50" t="s">
        <v>337</v>
      </c>
      <c r="C157" s="51">
        <v>1</v>
      </c>
      <c r="D157" s="51" t="s">
        <v>213</v>
      </c>
      <c r="E157" s="122"/>
      <c r="F157" s="122"/>
      <c r="G157" s="157">
        <f t="shared" si="22"/>
        <v>0</v>
      </c>
    </row>
    <row r="158" spans="1:8" x14ac:dyDescent="0.2">
      <c r="A158" s="39"/>
      <c r="B158" s="200" t="s">
        <v>407</v>
      </c>
      <c r="C158" s="200"/>
      <c r="D158" s="200"/>
      <c r="E158" s="103">
        <f>SUMPRODUCT(E124:E157,$C124:$C157)</f>
        <v>0</v>
      </c>
      <c r="F158" s="103">
        <f>SUMPRODUCT(F124:F157,$C124:$C157)</f>
        <v>0</v>
      </c>
      <c r="G158" s="15">
        <f>SUM(G124:G157)</f>
        <v>0</v>
      </c>
    </row>
    <row r="159" spans="1:8" x14ac:dyDescent="0.2">
      <c r="A159" s="40" t="s">
        <v>12</v>
      </c>
      <c r="B159" s="41" t="s">
        <v>13</v>
      </c>
      <c r="C159" s="45"/>
      <c r="D159" s="45"/>
      <c r="E159" s="99"/>
      <c r="F159" s="99"/>
      <c r="G159" s="44"/>
    </row>
    <row r="160" spans="1:8" s="13" customFormat="1" x14ac:dyDescent="0.2">
      <c r="A160" s="96" t="s">
        <v>61</v>
      </c>
      <c r="B160" s="97" t="s">
        <v>338</v>
      </c>
      <c r="C160" s="56"/>
      <c r="D160" s="106"/>
      <c r="E160" s="101"/>
      <c r="F160" s="101"/>
      <c r="G160" s="157"/>
      <c r="H160" s="107">
        <f>SUM(G161:G169)</f>
        <v>0</v>
      </c>
    </row>
    <row r="161" spans="1:10" ht="63.75" x14ac:dyDescent="0.2">
      <c r="A161" s="49" t="s">
        <v>17</v>
      </c>
      <c r="B161" s="50" t="s">
        <v>339</v>
      </c>
      <c r="C161" s="51">
        <v>40</v>
      </c>
      <c r="D161" s="51" t="s">
        <v>340</v>
      </c>
      <c r="E161" s="122"/>
      <c r="F161" s="122"/>
      <c r="G161" s="157">
        <f t="shared" ref="G161:G197" si="23">SUMPRODUCT(E161:F161)*C161</f>
        <v>0</v>
      </c>
    </row>
    <row r="162" spans="1:10" ht="51" x14ac:dyDescent="0.2">
      <c r="A162" s="49" t="s">
        <v>18</v>
      </c>
      <c r="B162" s="50" t="s">
        <v>341</v>
      </c>
      <c r="C162" s="51">
        <v>10</v>
      </c>
      <c r="D162" s="51" t="s">
        <v>340</v>
      </c>
      <c r="E162" s="122"/>
      <c r="F162" s="122"/>
      <c r="G162" s="157">
        <f t="shared" si="23"/>
        <v>0</v>
      </c>
    </row>
    <row r="163" spans="1:10" s="13" customFormat="1" ht="51" x14ac:dyDescent="0.2">
      <c r="A163" s="49" t="s">
        <v>275</v>
      </c>
      <c r="B163" s="50" t="s">
        <v>342</v>
      </c>
      <c r="C163" s="51">
        <v>20</v>
      </c>
      <c r="D163" s="51" t="s">
        <v>340</v>
      </c>
      <c r="E163" s="122"/>
      <c r="F163" s="122"/>
      <c r="G163" s="157">
        <f t="shared" si="23"/>
        <v>0</v>
      </c>
      <c r="H163" s="113"/>
      <c r="J163" s="6"/>
    </row>
    <row r="164" spans="1:10" ht="51" x14ac:dyDescent="0.2">
      <c r="A164" s="49" t="s">
        <v>279</v>
      </c>
      <c r="B164" s="50" t="s">
        <v>343</v>
      </c>
      <c r="C164" s="51">
        <v>5</v>
      </c>
      <c r="D164" s="51" t="s">
        <v>340</v>
      </c>
      <c r="E164" s="122"/>
      <c r="F164" s="122"/>
      <c r="G164" s="157">
        <f t="shared" si="23"/>
        <v>0</v>
      </c>
    </row>
    <row r="165" spans="1:10" x14ac:dyDescent="0.2">
      <c r="A165" s="49" t="s">
        <v>281</v>
      </c>
      <c r="B165" s="50" t="s">
        <v>344</v>
      </c>
      <c r="C165" s="51">
        <v>25</v>
      </c>
      <c r="D165" s="51" t="s">
        <v>340</v>
      </c>
      <c r="E165" s="122"/>
      <c r="F165" s="122"/>
      <c r="G165" s="157">
        <f t="shared" si="23"/>
        <v>0</v>
      </c>
    </row>
    <row r="166" spans="1:10" s="13" customFormat="1" x14ac:dyDescent="0.2">
      <c r="A166" s="49" t="s">
        <v>283</v>
      </c>
      <c r="B166" s="50" t="s">
        <v>345</v>
      </c>
      <c r="C166" s="51">
        <v>25</v>
      </c>
      <c r="D166" s="51" t="s">
        <v>340</v>
      </c>
      <c r="E166" s="122"/>
      <c r="F166" s="122"/>
      <c r="G166" s="157">
        <f t="shared" si="23"/>
        <v>0</v>
      </c>
      <c r="H166" s="113"/>
      <c r="J166" s="6"/>
    </row>
    <row r="167" spans="1:10" x14ac:dyDescent="0.2">
      <c r="A167" s="49" t="s">
        <v>285</v>
      </c>
      <c r="B167" s="50" t="s">
        <v>346</v>
      </c>
      <c r="C167" s="51">
        <v>300</v>
      </c>
      <c r="D167" s="51" t="s">
        <v>15</v>
      </c>
      <c r="E167" s="122"/>
      <c r="F167" s="122"/>
      <c r="G167" s="157">
        <f t="shared" si="23"/>
        <v>0</v>
      </c>
    </row>
    <row r="168" spans="1:10" ht="38.25" x14ac:dyDescent="0.2">
      <c r="A168" s="49" t="s">
        <v>287</v>
      </c>
      <c r="B168" s="50" t="s">
        <v>347</v>
      </c>
      <c r="C168" s="51">
        <v>10</v>
      </c>
      <c r="D168" s="51" t="s">
        <v>340</v>
      </c>
      <c r="E168" s="122"/>
      <c r="F168" s="122"/>
      <c r="G168" s="157">
        <f t="shared" si="23"/>
        <v>0</v>
      </c>
    </row>
    <row r="169" spans="1:10" s="13" customFormat="1" ht="25.5" x14ac:dyDescent="0.2">
      <c r="A169" s="49" t="s">
        <v>289</v>
      </c>
      <c r="B169" s="50" t="s">
        <v>348</v>
      </c>
      <c r="C169" s="51">
        <v>25</v>
      </c>
      <c r="D169" s="51" t="s">
        <v>340</v>
      </c>
      <c r="E169" s="122"/>
      <c r="F169" s="122"/>
      <c r="G169" s="157">
        <f t="shared" si="23"/>
        <v>0</v>
      </c>
      <c r="H169" s="113"/>
      <c r="J169" s="6"/>
    </row>
    <row r="170" spans="1:10" s="13" customFormat="1" x14ac:dyDescent="0.2">
      <c r="A170" s="96" t="s">
        <v>71</v>
      </c>
      <c r="B170" s="97" t="s">
        <v>349</v>
      </c>
      <c r="C170" s="56"/>
      <c r="D170" s="106"/>
      <c r="E170" s="101"/>
      <c r="F170" s="101"/>
      <c r="G170" s="157"/>
      <c r="H170" s="107">
        <f>SUM(G171:G179)</f>
        <v>0</v>
      </c>
      <c r="J170" s="6"/>
    </row>
    <row r="171" spans="1:10" x14ac:dyDescent="0.2">
      <c r="A171" s="49" t="s">
        <v>72</v>
      </c>
      <c r="B171" s="50" t="s">
        <v>350</v>
      </c>
      <c r="C171" s="51">
        <v>250</v>
      </c>
      <c r="D171" s="51" t="s">
        <v>15</v>
      </c>
      <c r="E171" s="122"/>
      <c r="F171" s="122"/>
      <c r="G171" s="157">
        <f t="shared" si="23"/>
        <v>0</v>
      </c>
    </row>
    <row r="172" spans="1:10" s="13" customFormat="1" x14ac:dyDescent="0.2">
      <c r="A172" s="49" t="s">
        <v>73</v>
      </c>
      <c r="B172" s="50" t="s">
        <v>351</v>
      </c>
      <c r="C172" s="51">
        <v>1</v>
      </c>
      <c r="D172" s="51" t="s">
        <v>340</v>
      </c>
      <c r="E172" s="122"/>
      <c r="F172" s="122"/>
      <c r="G172" s="157">
        <f t="shared" si="23"/>
        <v>0</v>
      </c>
      <c r="H172" s="113"/>
      <c r="J172" s="6"/>
    </row>
    <row r="173" spans="1:10" x14ac:dyDescent="0.2">
      <c r="A173" s="49" t="s">
        <v>137</v>
      </c>
      <c r="B173" s="50" t="s">
        <v>352</v>
      </c>
      <c r="C173" s="51">
        <v>1</v>
      </c>
      <c r="D173" s="51" t="s">
        <v>340</v>
      </c>
      <c r="E173" s="122"/>
      <c r="F173" s="122"/>
      <c r="G173" s="157">
        <f t="shared" si="23"/>
        <v>0</v>
      </c>
    </row>
    <row r="174" spans="1:10" ht="25.5" x14ac:dyDescent="0.2">
      <c r="A174" s="49" t="s">
        <v>138</v>
      </c>
      <c r="B174" s="50" t="s">
        <v>353</v>
      </c>
      <c r="C174" s="51">
        <v>30</v>
      </c>
      <c r="D174" s="51" t="s">
        <v>15</v>
      </c>
      <c r="E174" s="122"/>
      <c r="F174" s="122"/>
      <c r="G174" s="157">
        <f t="shared" si="23"/>
        <v>0</v>
      </c>
    </row>
    <row r="175" spans="1:10" s="13" customFormat="1" x14ac:dyDescent="0.2">
      <c r="A175" s="49" t="s">
        <v>163</v>
      </c>
      <c r="B175" s="50" t="s">
        <v>354</v>
      </c>
      <c r="C175" s="51">
        <v>15</v>
      </c>
      <c r="D175" s="51" t="s">
        <v>340</v>
      </c>
      <c r="E175" s="122"/>
      <c r="F175" s="122"/>
      <c r="G175" s="157">
        <f t="shared" si="23"/>
        <v>0</v>
      </c>
      <c r="H175" s="113"/>
      <c r="J175" s="6"/>
    </row>
    <row r="176" spans="1:10" x14ac:dyDescent="0.2">
      <c r="A176" s="49" t="s">
        <v>329</v>
      </c>
      <c r="B176" s="50" t="s">
        <v>355</v>
      </c>
      <c r="C176" s="51">
        <v>1</v>
      </c>
      <c r="D176" s="51" t="s">
        <v>340</v>
      </c>
      <c r="E176" s="122"/>
      <c r="F176" s="122"/>
      <c r="G176" s="157">
        <f t="shared" si="23"/>
        <v>0</v>
      </c>
    </row>
    <row r="177" spans="1:10" ht="25.5" x14ac:dyDescent="0.2">
      <c r="A177" s="49" t="s">
        <v>332</v>
      </c>
      <c r="B177" s="50" t="s">
        <v>356</v>
      </c>
      <c r="C177" s="51">
        <v>1</v>
      </c>
      <c r="D177" s="51" t="s">
        <v>340</v>
      </c>
      <c r="E177" s="122"/>
      <c r="F177" s="122"/>
      <c r="G177" s="157">
        <f t="shared" si="23"/>
        <v>0</v>
      </c>
    </row>
    <row r="178" spans="1:10" s="13" customFormat="1" ht="51" x14ac:dyDescent="0.2">
      <c r="A178" s="49" t="s">
        <v>334</v>
      </c>
      <c r="B178" s="50" t="s">
        <v>357</v>
      </c>
      <c r="C178" s="51">
        <v>2</v>
      </c>
      <c r="D178" s="51" t="s">
        <v>340</v>
      </c>
      <c r="E178" s="122"/>
      <c r="F178" s="122"/>
      <c r="G178" s="157">
        <f t="shared" ref="G178" si="24">SUMPRODUCT(E178:F178)*C178</f>
        <v>0</v>
      </c>
      <c r="H178" s="113"/>
      <c r="J178" s="6"/>
    </row>
    <row r="179" spans="1:10" s="13" customFormat="1" x14ac:dyDescent="0.2">
      <c r="A179" s="49" t="s">
        <v>336</v>
      </c>
      <c r="B179" s="50" t="s">
        <v>388</v>
      </c>
      <c r="C179" s="51">
        <v>75</v>
      </c>
      <c r="D179" s="51" t="s">
        <v>15</v>
      </c>
      <c r="E179" s="122"/>
      <c r="F179" s="122"/>
      <c r="G179" s="157">
        <f t="shared" si="23"/>
        <v>0</v>
      </c>
      <c r="H179" s="113"/>
      <c r="J179" s="6"/>
    </row>
    <row r="180" spans="1:10" s="13" customFormat="1" x14ac:dyDescent="0.2">
      <c r="A180" s="96" t="s">
        <v>74</v>
      </c>
      <c r="B180" s="97" t="s">
        <v>358</v>
      </c>
      <c r="C180" s="56"/>
      <c r="D180" s="106"/>
      <c r="E180" s="101"/>
      <c r="F180" s="101"/>
      <c r="G180" s="157"/>
      <c r="H180" s="107">
        <f>SUM(G181:G187)</f>
        <v>0</v>
      </c>
      <c r="J180" s="6"/>
    </row>
    <row r="181" spans="1:10" x14ac:dyDescent="0.2">
      <c r="A181" s="49" t="s">
        <v>75</v>
      </c>
      <c r="B181" s="50" t="s">
        <v>359</v>
      </c>
      <c r="C181" s="51">
        <v>650</v>
      </c>
      <c r="D181" s="51" t="s">
        <v>15</v>
      </c>
      <c r="E181" s="122"/>
      <c r="F181" s="122"/>
      <c r="G181" s="157">
        <f t="shared" si="23"/>
        <v>0</v>
      </c>
    </row>
    <row r="182" spans="1:10" s="13" customFormat="1" ht="25.5" x14ac:dyDescent="0.2">
      <c r="A182" s="49" t="s">
        <v>76</v>
      </c>
      <c r="B182" s="50" t="s">
        <v>360</v>
      </c>
      <c r="C182" s="51">
        <v>34</v>
      </c>
      <c r="D182" s="51" t="s">
        <v>15</v>
      </c>
      <c r="E182" s="122"/>
      <c r="F182" s="122"/>
      <c r="G182" s="157">
        <f t="shared" si="23"/>
        <v>0</v>
      </c>
      <c r="H182" s="113"/>
      <c r="J182" s="6"/>
    </row>
    <row r="183" spans="1:10" x14ac:dyDescent="0.2">
      <c r="A183" s="49" t="s">
        <v>79</v>
      </c>
      <c r="B183" s="50" t="s">
        <v>361</v>
      </c>
      <c r="C183" s="51">
        <v>15</v>
      </c>
      <c r="D183" s="51" t="s">
        <v>340</v>
      </c>
      <c r="E183" s="122"/>
      <c r="F183" s="122"/>
      <c r="G183" s="157">
        <f t="shared" si="23"/>
        <v>0</v>
      </c>
    </row>
    <row r="184" spans="1:10" ht="25.5" x14ac:dyDescent="0.2">
      <c r="A184" s="49" t="s">
        <v>103</v>
      </c>
      <c r="B184" s="50" t="s">
        <v>362</v>
      </c>
      <c r="C184" s="51">
        <v>25</v>
      </c>
      <c r="D184" s="51" t="s">
        <v>15</v>
      </c>
      <c r="E184" s="122"/>
      <c r="F184" s="122"/>
      <c r="G184" s="157">
        <f t="shared" si="23"/>
        <v>0</v>
      </c>
    </row>
    <row r="185" spans="1:10" s="13" customFormat="1" x14ac:dyDescent="0.2">
      <c r="A185" s="49" t="s">
        <v>225</v>
      </c>
      <c r="B185" s="50" t="s">
        <v>363</v>
      </c>
      <c r="C185" s="51">
        <v>12</v>
      </c>
      <c r="D185" s="51" t="s">
        <v>340</v>
      </c>
      <c r="E185" s="122"/>
      <c r="F185" s="122"/>
      <c r="G185" s="157">
        <f t="shared" si="23"/>
        <v>0</v>
      </c>
      <c r="H185" s="113"/>
      <c r="J185" s="6"/>
    </row>
    <row r="186" spans="1:10" x14ac:dyDescent="0.2">
      <c r="A186" s="49" t="s">
        <v>364</v>
      </c>
      <c r="B186" s="50" t="s">
        <v>365</v>
      </c>
      <c r="C186" s="51">
        <v>1</v>
      </c>
      <c r="D186" s="51" t="s">
        <v>340</v>
      </c>
      <c r="E186" s="122"/>
      <c r="F186" s="122"/>
      <c r="G186" s="157">
        <f t="shared" si="23"/>
        <v>0</v>
      </c>
    </row>
    <row r="187" spans="1:10" ht="25.5" x14ac:dyDescent="0.2">
      <c r="A187" s="49" t="s">
        <v>366</v>
      </c>
      <c r="B187" s="50" t="s">
        <v>367</v>
      </c>
      <c r="C187" s="51">
        <v>3</v>
      </c>
      <c r="D187" s="51" t="s">
        <v>340</v>
      </c>
      <c r="E187" s="122"/>
      <c r="F187" s="122"/>
      <c r="G187" s="157">
        <f t="shared" si="23"/>
        <v>0</v>
      </c>
    </row>
    <row r="188" spans="1:10" s="13" customFormat="1" x14ac:dyDescent="0.2">
      <c r="A188" s="96" t="s">
        <v>77</v>
      </c>
      <c r="B188" s="97" t="s">
        <v>368</v>
      </c>
      <c r="C188" s="56"/>
      <c r="D188" s="106"/>
      <c r="E188" s="101"/>
      <c r="F188" s="101"/>
      <c r="G188" s="157"/>
      <c r="H188" s="107">
        <f>SUM(G189:G191)</f>
        <v>0</v>
      </c>
      <c r="J188" s="6"/>
    </row>
    <row r="189" spans="1:10" x14ac:dyDescent="0.2">
      <c r="A189" s="49" t="s">
        <v>80</v>
      </c>
      <c r="B189" s="50" t="s">
        <v>369</v>
      </c>
      <c r="C189" s="51">
        <v>20</v>
      </c>
      <c r="D189" s="51" t="s">
        <v>15</v>
      </c>
      <c r="E189" s="122"/>
      <c r="F189" s="122"/>
      <c r="G189" s="157">
        <f t="shared" si="23"/>
        <v>0</v>
      </c>
    </row>
    <row r="190" spans="1:10" x14ac:dyDescent="0.2">
      <c r="A190" s="49" t="s">
        <v>81</v>
      </c>
      <c r="B190" s="50" t="s">
        <v>350</v>
      </c>
      <c r="C190" s="51">
        <v>200</v>
      </c>
      <c r="D190" s="51" t="s">
        <v>15</v>
      </c>
      <c r="E190" s="122"/>
      <c r="F190" s="122"/>
      <c r="G190" s="157">
        <f t="shared" si="23"/>
        <v>0</v>
      </c>
    </row>
    <row r="191" spans="1:10" s="13" customFormat="1" x14ac:dyDescent="0.2">
      <c r="A191" s="49" t="s">
        <v>104</v>
      </c>
      <c r="B191" s="50" t="s">
        <v>370</v>
      </c>
      <c r="C191" s="51">
        <v>5</v>
      </c>
      <c r="D191" s="51" t="s">
        <v>340</v>
      </c>
      <c r="E191" s="102" t="s">
        <v>84</v>
      </c>
      <c r="F191" s="122"/>
      <c r="G191" s="157">
        <f t="shared" si="23"/>
        <v>0</v>
      </c>
      <c r="H191" s="113"/>
      <c r="J191" s="6"/>
    </row>
    <row r="192" spans="1:10" s="13" customFormat="1" x14ac:dyDescent="0.2">
      <c r="A192" s="96" t="s">
        <v>82</v>
      </c>
      <c r="B192" s="97" t="s">
        <v>371</v>
      </c>
      <c r="C192" s="56"/>
      <c r="D192" s="106"/>
      <c r="E192" s="102"/>
      <c r="F192" s="102"/>
      <c r="G192" s="157"/>
      <c r="H192" s="107">
        <f>SUM(G193:G202)</f>
        <v>0</v>
      </c>
      <c r="J192" s="6"/>
    </row>
    <row r="193" spans="1:10" x14ac:dyDescent="0.2">
      <c r="A193" s="49" t="s">
        <v>34</v>
      </c>
      <c r="B193" s="50" t="s">
        <v>372</v>
      </c>
      <c r="C193" s="51">
        <v>1</v>
      </c>
      <c r="D193" s="51" t="s">
        <v>213</v>
      </c>
      <c r="E193" s="102" t="s">
        <v>84</v>
      </c>
      <c r="F193" s="122"/>
      <c r="G193" s="157">
        <f t="shared" si="23"/>
        <v>0</v>
      </c>
    </row>
    <row r="194" spans="1:10" s="13" customFormat="1" x14ac:dyDescent="0.2">
      <c r="A194" s="49" t="s">
        <v>36</v>
      </c>
      <c r="B194" s="50" t="s">
        <v>373</v>
      </c>
      <c r="C194" s="51">
        <v>5</v>
      </c>
      <c r="D194" s="51" t="s">
        <v>340</v>
      </c>
      <c r="E194" s="102" t="s">
        <v>84</v>
      </c>
      <c r="F194" s="122"/>
      <c r="G194" s="157">
        <f t="shared" si="23"/>
        <v>0</v>
      </c>
      <c r="H194" s="113"/>
      <c r="J194" s="6"/>
    </row>
    <row r="195" spans="1:10" x14ac:dyDescent="0.2">
      <c r="A195" s="49" t="s">
        <v>38</v>
      </c>
      <c r="B195" s="50" t="s">
        <v>374</v>
      </c>
      <c r="C195" s="51">
        <v>1</v>
      </c>
      <c r="D195" s="51" t="s">
        <v>213</v>
      </c>
      <c r="E195" s="102" t="s">
        <v>84</v>
      </c>
      <c r="F195" s="122"/>
      <c r="G195" s="157">
        <f t="shared" si="23"/>
        <v>0</v>
      </c>
    </row>
    <row r="196" spans="1:10" x14ac:dyDescent="0.2">
      <c r="A196" s="49" t="s">
        <v>40</v>
      </c>
      <c r="B196" s="50" t="s">
        <v>375</v>
      </c>
      <c r="C196" s="51">
        <v>1</v>
      </c>
      <c r="D196" s="51" t="s">
        <v>213</v>
      </c>
      <c r="E196" s="102" t="s">
        <v>84</v>
      </c>
      <c r="F196" s="122"/>
      <c r="G196" s="157">
        <f t="shared" si="23"/>
        <v>0</v>
      </c>
    </row>
    <row r="197" spans="1:10" s="13" customFormat="1" x14ac:dyDescent="0.2">
      <c r="A197" s="49" t="s">
        <v>376</v>
      </c>
      <c r="B197" s="50" t="s">
        <v>377</v>
      </c>
      <c r="C197" s="51">
        <v>1</v>
      </c>
      <c r="D197" s="51" t="s">
        <v>213</v>
      </c>
      <c r="E197" s="102" t="s">
        <v>84</v>
      </c>
      <c r="F197" s="122"/>
      <c r="G197" s="157">
        <f t="shared" si="23"/>
        <v>0</v>
      </c>
      <c r="H197" s="113"/>
      <c r="J197" s="6"/>
    </row>
    <row r="198" spans="1:10" x14ac:dyDescent="0.2">
      <c r="A198" s="49" t="s">
        <v>378</v>
      </c>
      <c r="B198" s="50" t="s">
        <v>379</v>
      </c>
      <c r="C198" s="51">
        <v>1</v>
      </c>
      <c r="D198" s="51" t="s">
        <v>213</v>
      </c>
      <c r="E198" s="102" t="s">
        <v>84</v>
      </c>
      <c r="F198" s="122"/>
      <c r="G198" s="157">
        <f t="shared" ref="G198:G202" si="25">SUMPRODUCT(E198:F198)*C198</f>
        <v>0</v>
      </c>
    </row>
    <row r="199" spans="1:10" x14ac:dyDescent="0.2">
      <c r="A199" s="49" t="s">
        <v>380</v>
      </c>
      <c r="B199" s="50" t="s">
        <v>381</v>
      </c>
      <c r="C199" s="51">
        <v>1</v>
      </c>
      <c r="D199" s="51" t="s">
        <v>213</v>
      </c>
      <c r="E199" s="102" t="s">
        <v>84</v>
      </c>
      <c r="F199" s="122"/>
      <c r="G199" s="157">
        <f t="shared" si="25"/>
        <v>0</v>
      </c>
    </row>
    <row r="200" spans="1:10" x14ac:dyDescent="0.2">
      <c r="A200" s="49" t="s">
        <v>382</v>
      </c>
      <c r="B200" s="50" t="s">
        <v>383</v>
      </c>
      <c r="C200" s="51">
        <v>1</v>
      </c>
      <c r="D200" s="51" t="s">
        <v>213</v>
      </c>
      <c r="E200" s="102" t="s">
        <v>84</v>
      </c>
      <c r="F200" s="122"/>
      <c r="G200" s="157">
        <f t="shared" si="25"/>
        <v>0</v>
      </c>
    </row>
    <row r="201" spans="1:10" s="13" customFormat="1" ht="38.25" x14ac:dyDescent="0.2">
      <c r="A201" s="49" t="s">
        <v>384</v>
      </c>
      <c r="B201" s="50" t="s">
        <v>385</v>
      </c>
      <c r="C201" s="51">
        <v>1</v>
      </c>
      <c r="D201" s="51" t="s">
        <v>340</v>
      </c>
      <c r="E201" s="102" t="s">
        <v>84</v>
      </c>
      <c r="F201" s="122"/>
      <c r="G201" s="157">
        <f t="shared" si="25"/>
        <v>0</v>
      </c>
      <c r="H201" s="113"/>
      <c r="J201" s="6"/>
    </row>
    <row r="202" spans="1:10" ht="25.5" x14ac:dyDescent="0.2">
      <c r="A202" s="49" t="s">
        <v>386</v>
      </c>
      <c r="B202" s="50" t="s">
        <v>387</v>
      </c>
      <c r="C202" s="51">
        <v>4</v>
      </c>
      <c r="D202" s="51" t="s">
        <v>340</v>
      </c>
      <c r="E202" s="102" t="s">
        <v>84</v>
      </c>
      <c r="F202" s="122"/>
      <c r="G202" s="157">
        <f t="shared" si="25"/>
        <v>0</v>
      </c>
    </row>
    <row r="203" spans="1:10" ht="15.75" thickBot="1" x14ac:dyDescent="0.25">
      <c r="A203" s="46"/>
      <c r="B203" s="201" t="s">
        <v>14</v>
      </c>
      <c r="C203" s="201"/>
      <c r="D203" s="201"/>
      <c r="E203" s="104">
        <f>SUMPRODUCT(E161:E202,$C161:$C202)</f>
        <v>0</v>
      </c>
      <c r="F203" s="104">
        <f>SUMPRODUCT(F161:F202,$C161:$C202)</f>
        <v>0</v>
      </c>
      <c r="G203" s="47">
        <f>SUM(G161:G202)</f>
        <v>0</v>
      </c>
    </row>
    <row r="204" spans="1:10" s="14" customFormat="1" ht="13.5" thickBot="1" x14ac:dyDescent="0.25">
      <c r="A204" s="154"/>
      <c r="B204" s="195" t="s">
        <v>27</v>
      </c>
      <c r="C204" s="195"/>
      <c r="D204" s="195"/>
      <c r="E204" s="105">
        <f>SUM(E121,E158,E203)</f>
        <v>0</v>
      </c>
      <c r="F204" s="105">
        <f>SUM(F121,F158,F203)</f>
        <v>0</v>
      </c>
      <c r="G204" s="48">
        <f>SUM(G121,G158,G203)</f>
        <v>0</v>
      </c>
      <c r="H204" s="114">
        <f>SUM(H2:H203)</f>
        <v>0</v>
      </c>
    </row>
    <row r="205" spans="1:10" s="184" customFormat="1" ht="13.5" thickBot="1" x14ac:dyDescent="0.25">
      <c r="A205" s="182"/>
      <c r="B205" s="195" t="s">
        <v>59</v>
      </c>
      <c r="C205" s="195"/>
      <c r="D205" s="195"/>
      <c r="E205" s="105">
        <f>TRUNC(E204*(1+$G$3),2)</f>
        <v>0</v>
      </c>
      <c r="F205" s="105">
        <f>TRUNC(F204*(1+$G$3),2)</f>
        <v>0</v>
      </c>
      <c r="G205" s="48">
        <f>TRUNC(G204*(1+$G$3),2)</f>
        <v>0</v>
      </c>
      <c r="H205" s="183"/>
    </row>
    <row r="206" spans="1:10" x14ac:dyDescent="0.2">
      <c r="A206" s="153"/>
      <c r="B206" s="153"/>
      <c r="C206" s="153"/>
      <c r="D206" s="153"/>
      <c r="E206" s="15"/>
      <c r="F206" s="15"/>
      <c r="G206" s="15"/>
    </row>
  </sheetData>
  <sheetProtection algorithmName="SHA-512" hashValue="onRSjUCdsZAp6HVPuNj8k2PR+w5IH6UioY19rP2j8UgvrL7mx/j7z8GWIp9WUDvfxieqUSe7rjkvFdkRvNkl+w==" saltValue="D9QhoNhCGu/mQTZWZfNzcw==" spinCount="100000" sheet="1" selectLockedCells="1"/>
  <sortState ref="B17:G24">
    <sortCondition ref="B17:B24"/>
  </sortState>
  <mergeCells count="21">
    <mergeCell ref="B204:D204"/>
    <mergeCell ref="A10:G10"/>
    <mergeCell ref="B205:D205"/>
    <mergeCell ref="E3:F3"/>
    <mergeCell ref="E4:F4"/>
    <mergeCell ref="E5:F5"/>
    <mergeCell ref="D8:E8"/>
    <mergeCell ref="D9:G9"/>
    <mergeCell ref="B121:D121"/>
    <mergeCell ref="B158:D158"/>
    <mergeCell ref="B203:D203"/>
    <mergeCell ref="G12:G13"/>
    <mergeCell ref="A1:G2"/>
    <mergeCell ref="B12:B13"/>
    <mergeCell ref="D12:D13"/>
    <mergeCell ref="A7:G7"/>
    <mergeCell ref="C12:C13"/>
    <mergeCell ref="A12:A13"/>
    <mergeCell ref="E12:F12"/>
    <mergeCell ref="A6:G6"/>
    <mergeCell ref="A3:D3"/>
  </mergeCells>
  <conditionalFormatting sqref="F14:G14 B121:B122 B14:B17 F15:F17 B52 B62 B90 B94 B102:B103 B155 B158:B159 B198 B203">
    <cfRule type="containsText" dxfId="156" priority="597" stopIfTrue="1" operator="containsText" text="x,xx">
      <formula>NOT(ISERROR(SEARCH("x,xx",B14)))</formula>
    </cfRule>
  </conditionalFormatting>
  <conditionalFormatting sqref="B11">
    <cfRule type="containsText" dxfId="155" priority="576" stopIfTrue="1" operator="containsText" text="x,xx">
      <formula>NOT(ISERROR(SEARCH("x,xx",B11)))</formula>
    </cfRule>
  </conditionalFormatting>
  <conditionalFormatting sqref="F11:G11">
    <cfRule type="containsText" dxfId="154" priority="575" stopIfTrue="1" operator="containsText" text="x,xx">
      <formula>NOT(ISERROR(SEARCH("x,xx",F11)))</formula>
    </cfRule>
  </conditionalFormatting>
  <conditionalFormatting sqref="B204">
    <cfRule type="containsText" dxfId="153" priority="573" stopIfTrue="1" operator="containsText" text="x,xx">
      <formula>NOT(ISERROR(SEARCH("x,xx",B204)))</formula>
    </cfRule>
  </conditionalFormatting>
  <conditionalFormatting sqref="B205">
    <cfRule type="containsText" dxfId="152" priority="570" stopIfTrue="1" operator="containsText" text="x,xx">
      <formula>NOT(ISERROR(SEARCH("x,xx",B205)))</formula>
    </cfRule>
  </conditionalFormatting>
  <conditionalFormatting sqref="B56">
    <cfRule type="containsText" dxfId="151" priority="561" stopIfTrue="1" operator="containsText" text="x,xx">
      <formula>NOT(ISERROR(SEARCH("x,xx",B56)))</formula>
    </cfRule>
  </conditionalFormatting>
  <conditionalFormatting sqref="B49">
    <cfRule type="containsText" dxfId="150" priority="554" stopIfTrue="1" operator="containsText" text="x,xx">
      <formula>NOT(ISERROR(SEARCH("x,xx",B49)))</formula>
    </cfRule>
  </conditionalFormatting>
  <conditionalFormatting sqref="B47">
    <cfRule type="containsText" dxfId="149" priority="553" stopIfTrue="1" operator="containsText" text="x,xx">
      <formula>NOT(ISERROR(SEARCH("x,xx",B47)))</formula>
    </cfRule>
  </conditionalFormatting>
  <conditionalFormatting sqref="B39">
    <cfRule type="containsText" dxfId="148" priority="530" stopIfTrue="1" operator="containsText" text="x,xx">
      <formula>NOT(ISERROR(SEARCH("x,xx",B39)))</formula>
    </cfRule>
  </conditionalFormatting>
  <conditionalFormatting sqref="F39">
    <cfRule type="containsText" dxfId="147" priority="531" stopIfTrue="1" operator="containsText" text="x,xx">
      <formula>NOT(ISERROR(SEARCH("x,xx",F39)))</formula>
    </cfRule>
  </conditionalFormatting>
  <conditionalFormatting sqref="F57">
    <cfRule type="containsText" dxfId="146" priority="527" stopIfTrue="1" operator="containsText" text="x,xx">
      <formula>NOT(ISERROR(SEARCH("x,xx",F57)))</formula>
    </cfRule>
  </conditionalFormatting>
  <conditionalFormatting sqref="B57">
    <cfRule type="containsText" dxfId="145" priority="526" stopIfTrue="1" operator="containsText" text="x,xx">
      <formula>NOT(ISERROR(SEARCH("x,xx",B57)))</formula>
    </cfRule>
  </conditionalFormatting>
  <conditionalFormatting sqref="B60">
    <cfRule type="containsText" dxfId="144" priority="516" stopIfTrue="1" operator="containsText" text="x,xx">
      <formula>NOT(ISERROR(SEARCH("x,xx",B60)))</formula>
    </cfRule>
  </conditionalFormatting>
  <conditionalFormatting sqref="B54">
    <cfRule type="containsText" dxfId="143" priority="508" stopIfTrue="1" operator="containsText" text="x,xx">
      <formula>NOT(ISERROR(SEARCH("x,xx",B54)))</formula>
    </cfRule>
  </conditionalFormatting>
  <conditionalFormatting sqref="B53">
    <cfRule type="containsText" dxfId="142" priority="504" stopIfTrue="1" operator="containsText" text="x,xx">
      <formula>NOT(ISERROR(SEARCH("x,xx",B53)))</formula>
    </cfRule>
  </conditionalFormatting>
  <conditionalFormatting sqref="F46">
    <cfRule type="containsText" dxfId="141" priority="511" stopIfTrue="1" operator="containsText" text="x,xx">
      <formula>NOT(ISERROR(SEARCH("x,xx",F46)))</formula>
    </cfRule>
  </conditionalFormatting>
  <conditionalFormatting sqref="B46">
    <cfRule type="containsText" dxfId="140" priority="510" stopIfTrue="1" operator="containsText" text="x,xx">
      <formula>NOT(ISERROR(SEARCH("x,xx",B46)))</formula>
    </cfRule>
  </conditionalFormatting>
  <conditionalFormatting sqref="F65">
    <cfRule type="containsText" dxfId="139" priority="501" stopIfTrue="1" operator="containsText" text="x,xx">
      <formula>NOT(ISERROR(SEARCH("x,xx",F65)))</formula>
    </cfRule>
  </conditionalFormatting>
  <conditionalFormatting sqref="F53">
    <cfRule type="containsText" dxfId="138" priority="505" stopIfTrue="1" operator="containsText" text="x,xx">
      <formula>NOT(ISERROR(SEARCH("x,xx",F53)))</formula>
    </cfRule>
  </conditionalFormatting>
  <conditionalFormatting sqref="B65">
    <cfRule type="containsText" dxfId="137" priority="500" stopIfTrue="1" operator="containsText" text="x,xx">
      <formula>NOT(ISERROR(SEARCH("x,xx",B65)))</formula>
    </cfRule>
  </conditionalFormatting>
  <conditionalFormatting sqref="B72">
    <cfRule type="containsText" dxfId="136" priority="495" stopIfTrue="1" operator="containsText" text="x,xx">
      <formula>NOT(ISERROR(SEARCH("x,xx",B72)))</formula>
    </cfRule>
  </conditionalFormatting>
  <conditionalFormatting sqref="B64">
    <cfRule type="containsText" dxfId="135" priority="489" stopIfTrue="1" operator="containsText" text="x,xx">
      <formula>NOT(ISERROR(SEARCH("x,xx",B64)))</formula>
    </cfRule>
  </conditionalFormatting>
  <conditionalFormatting sqref="B63">
    <cfRule type="containsText" dxfId="134" priority="488" stopIfTrue="1" operator="containsText" text="x,xx">
      <formula>NOT(ISERROR(SEARCH("x,xx",B63)))</formula>
    </cfRule>
  </conditionalFormatting>
  <conditionalFormatting sqref="F61">
    <cfRule type="containsText" dxfId="133" priority="487" stopIfTrue="1" operator="containsText" text="x,xx">
      <formula>NOT(ISERROR(SEARCH("x,xx",F61)))</formula>
    </cfRule>
  </conditionalFormatting>
  <conditionalFormatting sqref="B61">
    <cfRule type="containsText" dxfId="132" priority="486" stopIfTrue="1" operator="containsText" text="x,xx">
      <formula>NOT(ISERROR(SEARCH("x,xx",B61)))</formula>
    </cfRule>
  </conditionalFormatting>
  <conditionalFormatting sqref="B101">
    <cfRule type="containsText" dxfId="131" priority="480" stopIfTrue="1" operator="containsText" text="x,xx">
      <formula>NOT(ISERROR(SEARCH("x,xx",B101)))</formula>
    </cfRule>
  </conditionalFormatting>
  <conditionalFormatting sqref="B81">
    <cfRule type="containsText" dxfId="130" priority="470" stopIfTrue="1" operator="containsText" text="x,xx">
      <formula>NOT(ISERROR(SEARCH("x,xx",B81)))</formula>
    </cfRule>
  </conditionalFormatting>
  <conditionalFormatting sqref="F81">
    <cfRule type="containsText" dxfId="129" priority="471" stopIfTrue="1" operator="containsText" text="x,xx">
      <formula>NOT(ISERROR(SEARCH("x,xx",F81)))</formula>
    </cfRule>
  </conditionalFormatting>
  <conditionalFormatting sqref="B18">
    <cfRule type="containsText" dxfId="128" priority="447" stopIfTrue="1" operator="containsText" text="x,xx">
      <formula>NOT(ISERROR(SEARCH("x,xx",B18)))</formula>
    </cfRule>
  </conditionalFormatting>
  <conditionalFormatting sqref="F19">
    <cfRule type="containsText" dxfId="127" priority="448" stopIfTrue="1" operator="containsText" text="x,xx">
      <formula>NOT(ISERROR(SEARCH("x,xx",F19)))</formula>
    </cfRule>
  </conditionalFormatting>
  <conditionalFormatting sqref="B19">
    <cfRule type="containsText" dxfId="126" priority="446" stopIfTrue="1" operator="containsText" text="x,xx">
      <formula>NOT(ISERROR(SEARCH("x,xx",B19)))</formula>
    </cfRule>
  </conditionalFormatting>
  <conditionalFormatting sqref="B55">
    <cfRule type="containsText" dxfId="125" priority="418" stopIfTrue="1" operator="containsText" text="x,xx">
      <formula>NOT(ISERROR(SEARCH("x,xx",B55)))</formula>
    </cfRule>
  </conditionalFormatting>
  <conditionalFormatting sqref="F33">
    <cfRule type="containsText" dxfId="124" priority="442" stopIfTrue="1" operator="containsText" text="x,xx">
      <formula>NOT(ISERROR(SEARCH("x,xx",F33)))</formula>
    </cfRule>
  </conditionalFormatting>
  <conditionalFormatting sqref="F29:F30">
    <cfRule type="containsText" dxfId="123" priority="433" stopIfTrue="1" operator="containsText" text="x,xx">
      <formula>NOT(ISERROR(SEARCH("x,xx",F29)))</formula>
    </cfRule>
  </conditionalFormatting>
  <conditionalFormatting sqref="F21">
    <cfRule type="containsText" dxfId="122" priority="417" stopIfTrue="1" operator="containsText" text="x,xx">
      <formula>NOT(ISERROR(SEARCH("x,xx",F21)))</formula>
    </cfRule>
  </conditionalFormatting>
  <conditionalFormatting sqref="F113">
    <cfRule type="containsText" dxfId="121" priority="411" stopIfTrue="1" operator="containsText" text="x,xx">
      <formula>NOT(ISERROR(SEARCH("x,xx",F113)))</formula>
    </cfRule>
  </conditionalFormatting>
  <conditionalFormatting sqref="B113">
    <cfRule type="containsText" dxfId="120" priority="410" stopIfTrue="1" operator="containsText" text="x,xx">
      <formula>NOT(ISERROR(SEARCH("x,xx",B113)))</formula>
    </cfRule>
  </conditionalFormatting>
  <conditionalFormatting sqref="F104">
    <cfRule type="containsText" dxfId="119" priority="387" stopIfTrue="1" operator="containsText" text="x,xx">
      <formula>NOT(ISERROR(SEARCH("x,xx",F104)))</formula>
    </cfRule>
  </conditionalFormatting>
  <conditionalFormatting sqref="B104">
    <cfRule type="containsText" dxfId="118" priority="386" stopIfTrue="1" operator="containsText" text="x,xx">
      <formula>NOT(ISERROR(SEARCH("x,xx",B104)))</formula>
    </cfRule>
  </conditionalFormatting>
  <conditionalFormatting sqref="B110">
    <cfRule type="containsText" dxfId="117" priority="347" stopIfTrue="1" operator="containsText" text="x,xx">
      <formula>NOT(ISERROR(SEARCH("x,xx",B110)))</formula>
    </cfRule>
  </conditionalFormatting>
  <conditionalFormatting sqref="F27">
    <cfRule type="containsText" dxfId="116" priority="308" stopIfTrue="1" operator="containsText" text="x,xx">
      <formula>NOT(ISERROR(SEARCH("x,xx",F27)))</formula>
    </cfRule>
  </conditionalFormatting>
  <conditionalFormatting sqref="B30">
    <cfRule type="containsText" dxfId="115" priority="335" stopIfTrue="1" operator="containsText" text="x,xx">
      <formula>NOT(ISERROR(SEARCH("x,xx",B30)))</formula>
    </cfRule>
  </conditionalFormatting>
  <conditionalFormatting sqref="B99:B100">
    <cfRule type="containsText" dxfId="114" priority="274" stopIfTrue="1" operator="containsText" text="x,xx">
      <formula>NOT(ISERROR(SEARCH("x,xx",B99)))</formula>
    </cfRule>
  </conditionalFormatting>
  <conditionalFormatting sqref="B95:B96">
    <cfRule type="containsText" dxfId="113" priority="269" stopIfTrue="1" operator="containsText" text="x,xx">
      <formula>NOT(ISERROR(SEARCH("x,xx",B95)))</formula>
    </cfRule>
  </conditionalFormatting>
  <conditionalFormatting sqref="B38">
    <cfRule type="containsText" dxfId="112" priority="296" stopIfTrue="1" operator="containsText" text="x,xx">
      <formula>NOT(ISERROR(SEARCH("x,xx",B38)))</formula>
    </cfRule>
  </conditionalFormatting>
  <conditionalFormatting sqref="B97">
    <cfRule type="containsText" dxfId="111" priority="270" stopIfTrue="1" operator="containsText" text="x,xx">
      <formula>NOT(ISERROR(SEARCH("x,xx",B97)))</formula>
    </cfRule>
  </conditionalFormatting>
  <conditionalFormatting sqref="F38">
    <cfRule type="containsText" dxfId="110" priority="295" stopIfTrue="1" operator="containsText" text="x,xx">
      <formula>NOT(ISERROR(SEARCH("x,xx",F38)))</formula>
    </cfRule>
  </conditionalFormatting>
  <conditionalFormatting sqref="F37">
    <cfRule type="containsText" dxfId="109" priority="292" stopIfTrue="1" operator="containsText" text="x,xx">
      <formula>NOT(ISERROR(SEARCH("x,xx",F37)))</formula>
    </cfRule>
  </conditionalFormatting>
  <conditionalFormatting sqref="B58">
    <cfRule type="containsText" dxfId="108" priority="281" stopIfTrue="1" operator="containsText" text="x,xx">
      <formula>NOT(ISERROR(SEARCH("x,xx",B58)))</formula>
    </cfRule>
  </conditionalFormatting>
  <conditionalFormatting sqref="B48">
    <cfRule type="containsText" dxfId="107" priority="280" stopIfTrue="1" operator="containsText" text="x,xx">
      <formula>NOT(ISERROR(SEARCH("x,xx",B48)))</formula>
    </cfRule>
  </conditionalFormatting>
  <conditionalFormatting sqref="B73">
    <cfRule type="containsText" dxfId="106" priority="277" stopIfTrue="1" operator="containsText" text="x,xx">
      <formula>NOT(ISERROR(SEARCH("x,xx",B73)))</formula>
    </cfRule>
  </conditionalFormatting>
  <conditionalFormatting sqref="B82">
    <cfRule type="containsText" dxfId="105" priority="243" stopIfTrue="1" operator="containsText" text="x,xx">
      <formula>NOT(ISERROR(SEARCH("x,xx",B82)))</formula>
    </cfRule>
  </conditionalFormatting>
  <conditionalFormatting sqref="B86">
    <cfRule type="containsText" dxfId="104" priority="254" stopIfTrue="1" operator="containsText" text="x,xx">
      <formula>NOT(ISERROR(SEARCH("x,xx",B86)))</formula>
    </cfRule>
  </conditionalFormatting>
  <conditionalFormatting sqref="B98">
    <cfRule type="containsText" dxfId="103" priority="271" stopIfTrue="1" operator="containsText" text="x,xx">
      <formula>NOT(ISERROR(SEARCH("x,xx",B98)))</formula>
    </cfRule>
  </conditionalFormatting>
  <conditionalFormatting sqref="B87:B88">
    <cfRule type="containsText" dxfId="102" priority="263" stopIfTrue="1" operator="containsText" text="x,xx">
      <formula>NOT(ISERROR(SEARCH("x,xx",B87)))</formula>
    </cfRule>
  </conditionalFormatting>
  <conditionalFormatting sqref="B85">
    <cfRule type="containsText" dxfId="101" priority="252" stopIfTrue="1" operator="containsText" text="x,xx">
      <formula>NOT(ISERROR(SEARCH("x,xx",B85)))</formula>
    </cfRule>
  </conditionalFormatting>
  <conditionalFormatting sqref="B84">
    <cfRule type="containsText" dxfId="100" priority="250" stopIfTrue="1" operator="containsText" text="x,xx">
      <formula>NOT(ISERROR(SEARCH("x,xx",B84)))</formula>
    </cfRule>
  </conditionalFormatting>
  <conditionalFormatting sqref="B89">
    <cfRule type="containsText" dxfId="99" priority="241" stopIfTrue="1" operator="containsText" text="x,xx">
      <formula>NOT(ISERROR(SEARCH("x,xx",B89)))</formula>
    </cfRule>
  </conditionalFormatting>
  <conditionalFormatting sqref="B83">
    <cfRule type="containsText" dxfId="98" priority="244" stopIfTrue="1" operator="containsText" text="x,xx">
      <formula>NOT(ISERROR(SEARCH("x,xx",B83)))</formula>
    </cfRule>
  </conditionalFormatting>
  <conditionalFormatting sqref="F89">
    <cfRule type="containsText" dxfId="97" priority="242" stopIfTrue="1" operator="containsText" text="x,xx">
      <formula>NOT(ISERROR(SEARCH("x,xx",F89)))</formula>
    </cfRule>
  </conditionalFormatting>
  <conditionalFormatting sqref="B93">
    <cfRule type="containsText" dxfId="96" priority="240" stopIfTrue="1" operator="containsText" text="x,xx">
      <formula>NOT(ISERROR(SEARCH("x,xx",B93)))</formula>
    </cfRule>
  </conditionalFormatting>
  <conditionalFormatting sqref="B91:B92">
    <cfRule type="containsText" dxfId="95" priority="238" stopIfTrue="1" operator="containsText" text="x,xx">
      <formula>NOT(ISERROR(SEARCH("x,xx",B91)))</formula>
    </cfRule>
  </conditionalFormatting>
  <conditionalFormatting sqref="B108">
    <cfRule type="containsText" dxfId="94" priority="217" stopIfTrue="1" operator="containsText" text="x,xx">
      <formula>NOT(ISERROR(SEARCH("x,xx",B108)))</formula>
    </cfRule>
  </conditionalFormatting>
  <conditionalFormatting sqref="B105">
    <cfRule type="containsText" dxfId="93" priority="206" stopIfTrue="1" operator="containsText" text="x,xx">
      <formula>NOT(ISERROR(SEARCH("x,xx",B105)))</formula>
    </cfRule>
  </conditionalFormatting>
  <conditionalFormatting sqref="B119">
    <cfRule type="containsText" dxfId="92" priority="192" stopIfTrue="1" operator="containsText" text="x,xx">
      <formula>NOT(ISERROR(SEARCH("x,xx",B119)))</formula>
    </cfRule>
  </conditionalFormatting>
  <conditionalFormatting sqref="F119">
    <cfRule type="containsText" dxfId="91" priority="195" stopIfTrue="1" operator="containsText" text="x,xx">
      <formula>NOT(ISERROR(SEARCH("x,xx",F119)))</formula>
    </cfRule>
  </conditionalFormatting>
  <conditionalFormatting sqref="B118">
    <cfRule type="containsText" dxfId="90" priority="197" stopIfTrue="1" operator="containsText" text="x,xx">
      <formula>NOT(ISERROR(SEARCH("x,xx",B118)))</formula>
    </cfRule>
  </conditionalFormatting>
  <conditionalFormatting sqref="F120">
    <cfRule type="containsText" dxfId="89" priority="193" stopIfTrue="1" operator="containsText" text="x,xx">
      <formula>NOT(ISERROR(SEARCH("x,xx",F120)))</formula>
    </cfRule>
  </conditionalFormatting>
  <conditionalFormatting sqref="B120">
    <cfRule type="containsText" dxfId="88" priority="191" stopIfTrue="1" operator="containsText" text="x,xx">
      <formula>NOT(ISERROR(SEARCH("x,xx",B120)))</formula>
    </cfRule>
  </conditionalFormatting>
  <conditionalFormatting sqref="F115">
    <cfRule type="containsText" dxfId="87" priority="162" stopIfTrue="1" operator="containsText" text="x,xx">
      <formula>NOT(ISERROR(SEARCH("x,xx",F115)))</formula>
    </cfRule>
  </conditionalFormatting>
  <conditionalFormatting sqref="B115">
    <cfRule type="containsText" dxfId="86" priority="161" stopIfTrue="1" operator="containsText" text="x,xx">
      <formula>NOT(ISERROR(SEARCH("x,xx",B115)))</formula>
    </cfRule>
  </conditionalFormatting>
  <conditionalFormatting sqref="F20">
    <cfRule type="containsText" dxfId="85" priority="136" stopIfTrue="1" operator="containsText" text="x,xx">
      <formula>NOT(ISERROR(SEARCH("x,xx",F20)))</formula>
    </cfRule>
  </conditionalFormatting>
  <conditionalFormatting sqref="B123">
    <cfRule type="containsText" dxfId="84" priority="97" stopIfTrue="1" operator="containsText" text="x,xx">
      <formula>NOT(ISERROR(SEARCH("x,xx",B123)))</formula>
    </cfRule>
  </conditionalFormatting>
  <conditionalFormatting sqref="B51">
    <cfRule type="containsText" dxfId="83" priority="134" stopIfTrue="1" operator="containsText" text="x,xx">
      <formula>NOT(ISERROR(SEARCH("x,xx",B51)))</formula>
    </cfRule>
  </conditionalFormatting>
  <conditionalFormatting sqref="B59">
    <cfRule type="containsText" dxfId="82" priority="131" stopIfTrue="1" operator="containsText" text="x,xx">
      <formula>NOT(ISERROR(SEARCH("x,xx",B59)))</formula>
    </cfRule>
  </conditionalFormatting>
  <conditionalFormatting sqref="B156:B157">
    <cfRule type="containsText" dxfId="81" priority="115" stopIfTrue="1" operator="containsText" text="x,xx">
      <formula>NOT(ISERROR(SEARCH("x,xx",B156)))</formula>
    </cfRule>
  </conditionalFormatting>
  <conditionalFormatting sqref="B139:B140">
    <cfRule type="containsText" dxfId="80" priority="107" stopIfTrue="1" operator="containsText" text="x,xx">
      <formula>NOT(ISERROR(SEARCH("x,xx",B139)))</formula>
    </cfRule>
  </conditionalFormatting>
  <conditionalFormatting sqref="B148">
    <cfRule type="containsText" dxfId="79" priority="95" stopIfTrue="1" operator="containsText" text="x,xx">
      <formula>NOT(ISERROR(SEARCH("x,xx",B148)))</formula>
    </cfRule>
  </conditionalFormatting>
  <conditionalFormatting sqref="B153:B154">
    <cfRule type="containsText" dxfId="78" priority="114" stopIfTrue="1" operator="containsText" text="x,xx">
      <formula>NOT(ISERROR(SEARCH("x,xx",B153)))</formula>
    </cfRule>
  </conditionalFormatting>
  <conditionalFormatting sqref="B151:B152">
    <cfRule type="containsText" dxfId="77" priority="113" stopIfTrue="1" operator="containsText" text="x,xx">
      <formula>NOT(ISERROR(SEARCH("x,xx",B151)))</formula>
    </cfRule>
  </conditionalFormatting>
  <conditionalFormatting sqref="B147">
    <cfRule type="containsText" dxfId="76" priority="111" stopIfTrue="1" operator="containsText" text="x,xx">
      <formula>NOT(ISERROR(SEARCH("x,xx",B147)))</formula>
    </cfRule>
  </conditionalFormatting>
  <conditionalFormatting sqref="B149:B150">
    <cfRule type="containsText" dxfId="75" priority="112" stopIfTrue="1" operator="containsText" text="x,xx">
      <formula>NOT(ISERROR(SEARCH("x,xx",B149)))</formula>
    </cfRule>
  </conditionalFormatting>
  <conditionalFormatting sqref="B145:B146">
    <cfRule type="containsText" dxfId="74" priority="110" stopIfTrue="1" operator="containsText" text="x,xx">
      <formula>NOT(ISERROR(SEARCH("x,xx",B145)))</formula>
    </cfRule>
  </conditionalFormatting>
  <conditionalFormatting sqref="B143:B144">
    <cfRule type="containsText" dxfId="73" priority="109" stopIfTrue="1" operator="containsText" text="x,xx">
      <formula>NOT(ISERROR(SEARCH("x,xx",B143)))</formula>
    </cfRule>
  </conditionalFormatting>
  <conditionalFormatting sqref="B141:B142">
    <cfRule type="containsText" dxfId="72" priority="108" stopIfTrue="1" operator="containsText" text="x,xx">
      <formula>NOT(ISERROR(SEARCH("x,xx",B141)))</formula>
    </cfRule>
  </conditionalFormatting>
  <conditionalFormatting sqref="B124">
    <cfRule type="containsText" dxfId="71" priority="99" stopIfTrue="1" operator="containsText" text="x,xx">
      <formula>NOT(ISERROR(SEARCH("x,xx",B124)))</formula>
    </cfRule>
  </conditionalFormatting>
  <conditionalFormatting sqref="B137:B138">
    <cfRule type="containsText" dxfId="70" priority="106" stopIfTrue="1" operator="containsText" text="x,xx">
      <formula>NOT(ISERROR(SEARCH("x,xx",B137)))</formula>
    </cfRule>
  </conditionalFormatting>
  <conditionalFormatting sqref="B135:B136">
    <cfRule type="containsText" dxfId="69" priority="105" stopIfTrue="1" operator="containsText" text="x,xx">
      <formula>NOT(ISERROR(SEARCH("x,xx",B135)))</formula>
    </cfRule>
  </conditionalFormatting>
  <conditionalFormatting sqref="B131:B132">
    <cfRule type="containsText" dxfId="68" priority="103" stopIfTrue="1" operator="containsText" text="x,xx">
      <formula>NOT(ISERROR(SEARCH("x,xx",B131)))</formula>
    </cfRule>
  </conditionalFormatting>
  <conditionalFormatting sqref="B133:B134">
    <cfRule type="containsText" dxfId="67" priority="104" stopIfTrue="1" operator="containsText" text="x,xx">
      <formula>NOT(ISERROR(SEARCH("x,xx",B133)))</formula>
    </cfRule>
  </conditionalFormatting>
  <conditionalFormatting sqref="B129:B130">
    <cfRule type="containsText" dxfId="66" priority="102" stopIfTrue="1" operator="containsText" text="x,xx">
      <formula>NOT(ISERROR(SEARCH("x,xx",B129)))</formula>
    </cfRule>
  </conditionalFormatting>
  <conditionalFormatting sqref="B127:B128">
    <cfRule type="containsText" dxfId="65" priority="101" stopIfTrue="1" operator="containsText" text="x,xx">
      <formula>NOT(ISERROR(SEARCH("x,xx",B127)))</formula>
    </cfRule>
  </conditionalFormatting>
  <conditionalFormatting sqref="B125:B126">
    <cfRule type="containsText" dxfId="64" priority="100" stopIfTrue="1" operator="containsText" text="x,xx">
      <formula>NOT(ISERROR(SEARCH("x,xx",B125)))</formula>
    </cfRule>
  </conditionalFormatting>
  <conditionalFormatting sqref="F123">
    <cfRule type="containsText" dxfId="63" priority="98" stopIfTrue="1" operator="containsText" text="x,xx">
      <formula>NOT(ISERROR(SEARCH("x,xx",F123)))</formula>
    </cfRule>
  </conditionalFormatting>
  <conditionalFormatting sqref="F148">
    <cfRule type="containsText" dxfId="62" priority="96" stopIfTrue="1" operator="containsText" text="x,xx">
      <formula>NOT(ISERROR(SEARCH("x,xx",F148)))</formula>
    </cfRule>
  </conditionalFormatting>
  <conditionalFormatting sqref="B202">
    <cfRule type="containsText" dxfId="61" priority="85" stopIfTrue="1" operator="containsText" text="x,xx">
      <formula>NOT(ISERROR(SEARCH("x,xx",B202)))</formula>
    </cfRule>
  </conditionalFormatting>
  <conditionalFormatting sqref="B199:B201">
    <cfRule type="containsText" dxfId="60" priority="84" stopIfTrue="1" operator="containsText" text="x,xx">
      <formula>NOT(ISERROR(SEARCH("x,xx",B199)))</formula>
    </cfRule>
  </conditionalFormatting>
  <conditionalFormatting sqref="B195:B197">
    <cfRule type="containsText" dxfId="59" priority="83" stopIfTrue="1" operator="containsText" text="x,xx">
      <formula>NOT(ISERROR(SEARCH("x,xx",B195)))</formula>
    </cfRule>
  </conditionalFormatting>
  <conditionalFormatting sqref="B193:B194">
    <cfRule type="containsText" dxfId="58" priority="82" stopIfTrue="1" operator="containsText" text="x,xx">
      <formula>NOT(ISERROR(SEARCH("x,xx",B193)))</formula>
    </cfRule>
  </conditionalFormatting>
  <conditionalFormatting sqref="B189:B191">
    <cfRule type="containsText" dxfId="57" priority="81" stopIfTrue="1" operator="containsText" text="x,xx">
      <formula>NOT(ISERROR(SEARCH("x,xx",B189)))</formula>
    </cfRule>
  </conditionalFormatting>
  <conditionalFormatting sqref="B186:B187">
    <cfRule type="containsText" dxfId="56" priority="80" stopIfTrue="1" operator="containsText" text="x,xx">
      <formula>NOT(ISERROR(SEARCH("x,xx",B186)))</formula>
    </cfRule>
  </conditionalFormatting>
  <conditionalFormatting sqref="B183:B185">
    <cfRule type="containsText" dxfId="55" priority="79" stopIfTrue="1" operator="containsText" text="x,xx">
      <formula>NOT(ISERROR(SEARCH("x,xx",B183)))</formula>
    </cfRule>
  </conditionalFormatting>
  <conditionalFormatting sqref="B181:B182">
    <cfRule type="containsText" dxfId="54" priority="78" stopIfTrue="1" operator="containsText" text="x,xx">
      <formula>NOT(ISERROR(SEARCH("x,xx",B181)))</formula>
    </cfRule>
  </conditionalFormatting>
  <conditionalFormatting sqref="B176:B177 B179">
    <cfRule type="containsText" dxfId="53" priority="77" stopIfTrue="1" operator="containsText" text="x,xx">
      <formula>NOT(ISERROR(SEARCH("x,xx",B176)))</formula>
    </cfRule>
  </conditionalFormatting>
  <conditionalFormatting sqref="B173:B175">
    <cfRule type="containsText" dxfId="52" priority="76" stopIfTrue="1" operator="containsText" text="x,xx">
      <formula>NOT(ISERROR(SEARCH("x,xx",B173)))</formula>
    </cfRule>
  </conditionalFormatting>
  <conditionalFormatting sqref="B171:B172">
    <cfRule type="containsText" dxfId="51" priority="75" stopIfTrue="1" operator="containsText" text="x,xx">
      <formula>NOT(ISERROR(SEARCH("x,xx",B171)))</formula>
    </cfRule>
  </conditionalFormatting>
  <conditionalFormatting sqref="B167:B169">
    <cfRule type="containsText" dxfId="50" priority="74" stopIfTrue="1" operator="containsText" text="x,xx">
      <formula>NOT(ISERROR(SEARCH("x,xx",B167)))</formula>
    </cfRule>
  </conditionalFormatting>
  <conditionalFormatting sqref="B164:B166">
    <cfRule type="containsText" dxfId="49" priority="73" stopIfTrue="1" operator="containsText" text="x,xx">
      <formula>NOT(ISERROR(SEARCH("x,xx",B164)))</formula>
    </cfRule>
  </conditionalFormatting>
  <conditionalFormatting sqref="B161:B163">
    <cfRule type="containsText" dxfId="48" priority="72" stopIfTrue="1" operator="containsText" text="x,xx">
      <formula>NOT(ISERROR(SEARCH("x,xx",B161)))</formula>
    </cfRule>
  </conditionalFormatting>
  <conditionalFormatting sqref="B160">
    <cfRule type="containsText" dxfId="47" priority="70" stopIfTrue="1" operator="containsText" text="x,xx">
      <formula>NOT(ISERROR(SEARCH("x,xx",B160)))</formula>
    </cfRule>
  </conditionalFormatting>
  <conditionalFormatting sqref="F160">
    <cfRule type="containsText" dxfId="46" priority="71" stopIfTrue="1" operator="containsText" text="x,xx">
      <formula>NOT(ISERROR(SEARCH("x,xx",F160)))</formula>
    </cfRule>
  </conditionalFormatting>
  <conditionalFormatting sqref="B170">
    <cfRule type="containsText" dxfId="45" priority="68" stopIfTrue="1" operator="containsText" text="x,xx">
      <formula>NOT(ISERROR(SEARCH("x,xx",B170)))</formula>
    </cfRule>
  </conditionalFormatting>
  <conditionalFormatting sqref="F170">
    <cfRule type="containsText" dxfId="44" priority="69" stopIfTrue="1" operator="containsText" text="x,xx">
      <formula>NOT(ISERROR(SEARCH("x,xx",F170)))</formula>
    </cfRule>
  </conditionalFormatting>
  <conditionalFormatting sqref="B180">
    <cfRule type="containsText" dxfId="43" priority="66" stopIfTrue="1" operator="containsText" text="x,xx">
      <formula>NOT(ISERROR(SEARCH("x,xx",B180)))</formula>
    </cfRule>
  </conditionalFormatting>
  <conditionalFormatting sqref="F180">
    <cfRule type="containsText" dxfId="42" priority="67" stopIfTrue="1" operator="containsText" text="x,xx">
      <formula>NOT(ISERROR(SEARCH("x,xx",F180)))</formula>
    </cfRule>
  </conditionalFormatting>
  <conditionalFormatting sqref="B188">
    <cfRule type="containsText" dxfId="41" priority="64" stopIfTrue="1" operator="containsText" text="x,xx">
      <formula>NOT(ISERROR(SEARCH("x,xx",B188)))</formula>
    </cfRule>
  </conditionalFormatting>
  <conditionalFormatting sqref="F188">
    <cfRule type="containsText" dxfId="40" priority="65" stopIfTrue="1" operator="containsText" text="x,xx">
      <formula>NOT(ISERROR(SEARCH("x,xx",F188)))</formula>
    </cfRule>
  </conditionalFormatting>
  <conditionalFormatting sqref="B192">
    <cfRule type="containsText" dxfId="39" priority="62" stopIfTrue="1" operator="containsText" text="x,xx">
      <formula>NOT(ISERROR(SEARCH("x,xx",B192)))</formula>
    </cfRule>
  </conditionalFormatting>
  <conditionalFormatting sqref="F192">
    <cfRule type="containsText" dxfId="38" priority="63" stopIfTrue="1" operator="containsText" text="x,xx">
      <formula>NOT(ISERROR(SEARCH("x,xx",F192)))</formula>
    </cfRule>
  </conditionalFormatting>
  <conditionalFormatting sqref="B178">
    <cfRule type="containsText" dxfId="37" priority="61" stopIfTrue="1" operator="containsText" text="x,xx">
      <formula>NOT(ISERROR(SEARCH("x,xx",B178)))</formula>
    </cfRule>
  </conditionalFormatting>
  <conditionalFormatting sqref="F28">
    <cfRule type="containsText" dxfId="36" priority="55" stopIfTrue="1" operator="containsText" text="x,xx">
      <formula>NOT(ISERROR(SEARCH("x,xx",F28)))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fitToHeight="20" orientation="landscape" r:id="rId1"/>
  <headerFooter>
    <oddHeader>&amp;L
&amp;G&amp;C&amp;"-,Negrito"&amp;11&amp;K03+000
&amp;RPROCESSO Nº 0000195/2022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PageLayoutView="85" workbookViewId="0">
      <selection activeCell="D7" sqref="D7"/>
    </sheetView>
  </sheetViews>
  <sheetFormatPr defaultColWidth="8.85546875" defaultRowHeight="12.75" x14ac:dyDescent="0.2"/>
  <cols>
    <col min="1" max="1" width="10.28515625" style="22" customWidth="1"/>
    <col min="2" max="2" width="6.28515625" style="22" customWidth="1"/>
    <col min="3" max="3" width="43.5703125" style="22" customWidth="1"/>
    <col min="4" max="4" width="11.140625" style="22" customWidth="1"/>
    <col min="5" max="6" width="8.85546875" style="22"/>
    <col min="7" max="7" width="31.42578125" style="22" customWidth="1"/>
    <col min="8" max="8" width="8.85546875" style="22"/>
    <col min="9" max="9" width="10.28515625" style="22" customWidth="1"/>
    <col min="10" max="16384" width="8.85546875" style="22"/>
  </cols>
  <sheetData>
    <row r="1" spans="1:8" x14ac:dyDescent="0.2">
      <c r="A1" s="21"/>
      <c r="B1" s="21"/>
      <c r="C1" s="21"/>
      <c r="D1" s="21"/>
      <c r="E1" s="1"/>
    </row>
    <row r="2" spans="1:8" x14ac:dyDescent="0.2">
      <c r="A2" s="21"/>
      <c r="B2" s="21"/>
      <c r="C2" s="21"/>
      <c r="D2" s="21"/>
      <c r="E2" s="1"/>
    </row>
    <row r="3" spans="1:8" x14ac:dyDescent="0.2">
      <c r="A3" s="21"/>
      <c r="B3" s="21"/>
      <c r="C3" s="21"/>
      <c r="D3" s="21"/>
      <c r="E3" s="1"/>
    </row>
    <row r="4" spans="1:8" ht="12.75" customHeight="1" x14ac:dyDescent="0.2">
      <c r="A4" s="23"/>
      <c r="B4" s="204" t="s">
        <v>53</v>
      </c>
      <c r="C4" s="204"/>
      <c r="D4" s="204"/>
      <c r="E4" s="1"/>
    </row>
    <row r="5" spans="1:8" s="26" customFormat="1" ht="13.5" thickBot="1" x14ac:dyDescent="0.25">
      <c r="A5" s="25"/>
      <c r="B5" s="25"/>
      <c r="C5" s="25"/>
      <c r="D5" s="25"/>
      <c r="E5" s="25"/>
    </row>
    <row r="6" spans="1:8" ht="15" x14ac:dyDescent="0.2">
      <c r="A6" s="2"/>
      <c r="B6" s="88"/>
      <c r="C6" s="89" t="s">
        <v>28</v>
      </c>
      <c r="D6" s="89"/>
      <c r="E6" s="2"/>
      <c r="F6" s="205" t="s">
        <v>52</v>
      </c>
      <c r="G6" s="205"/>
      <c r="H6" s="205"/>
    </row>
    <row r="7" spans="1:8" ht="15" x14ac:dyDescent="0.2">
      <c r="A7" s="1"/>
      <c r="B7" s="70">
        <v>1</v>
      </c>
      <c r="C7" s="74" t="s">
        <v>29</v>
      </c>
      <c r="D7" s="75">
        <v>3.5000000000000003E-2</v>
      </c>
      <c r="E7" s="1"/>
      <c r="F7" s="31" t="s">
        <v>43</v>
      </c>
      <c r="G7" s="31"/>
      <c r="H7" s="31"/>
    </row>
    <row r="8" spans="1:8" ht="15" x14ac:dyDescent="0.2">
      <c r="A8" s="1"/>
      <c r="B8" s="70">
        <v>2</v>
      </c>
      <c r="C8" s="74" t="s">
        <v>30</v>
      </c>
      <c r="D8" s="75">
        <v>8.9999999999999993E-3</v>
      </c>
      <c r="E8" s="1"/>
      <c r="F8" s="31" t="s">
        <v>44</v>
      </c>
      <c r="G8" s="31"/>
      <c r="H8" s="31"/>
    </row>
    <row r="9" spans="1:8" ht="15" x14ac:dyDescent="0.2">
      <c r="A9" s="1"/>
      <c r="B9" s="82">
        <v>3</v>
      </c>
      <c r="C9" s="86" t="s">
        <v>31</v>
      </c>
      <c r="D9" s="87">
        <v>1.26E-2</v>
      </c>
      <c r="E9" s="1"/>
      <c r="F9" s="31" t="s">
        <v>45</v>
      </c>
      <c r="G9" s="31"/>
      <c r="H9" s="31"/>
    </row>
    <row r="10" spans="1:8" ht="15" x14ac:dyDescent="0.2">
      <c r="A10" s="1"/>
      <c r="B10" s="70"/>
      <c r="C10" s="74"/>
      <c r="D10" s="90"/>
      <c r="E10" s="1"/>
      <c r="F10" s="31" t="s">
        <v>46</v>
      </c>
      <c r="G10" s="31"/>
      <c r="H10" s="31"/>
    </row>
    <row r="11" spans="1:8" ht="15" x14ac:dyDescent="0.2">
      <c r="A11" s="1"/>
      <c r="B11" s="76">
        <v>4</v>
      </c>
      <c r="C11" s="77" t="s">
        <v>32</v>
      </c>
      <c r="D11" s="78">
        <v>7.0000000000000007E-2</v>
      </c>
      <c r="E11" s="1"/>
      <c r="F11" s="31" t="s">
        <v>47</v>
      </c>
      <c r="G11" s="31"/>
      <c r="H11" s="31"/>
    </row>
    <row r="12" spans="1:8" ht="15" x14ac:dyDescent="0.2">
      <c r="A12" s="1"/>
      <c r="B12" s="73"/>
      <c r="C12" s="74"/>
      <c r="D12" s="90"/>
      <c r="E12" s="1"/>
      <c r="F12" s="32" t="s">
        <v>48</v>
      </c>
      <c r="G12" s="32"/>
      <c r="H12" s="32"/>
    </row>
    <row r="13" spans="1:8" x14ac:dyDescent="0.2">
      <c r="A13" s="1"/>
      <c r="B13" s="67">
        <v>5</v>
      </c>
      <c r="C13" s="68" t="s">
        <v>33</v>
      </c>
      <c r="D13" s="85">
        <f>SUM(D14:D17)</f>
        <v>8.6499999999999994E-2</v>
      </c>
      <c r="E13" s="1"/>
      <c r="F13" s="33"/>
      <c r="G13" s="33"/>
      <c r="H13" s="33"/>
    </row>
    <row r="14" spans="1:8" ht="13.9" customHeight="1" x14ac:dyDescent="0.2">
      <c r="A14" s="1"/>
      <c r="B14" s="79" t="s">
        <v>34</v>
      </c>
      <c r="C14" s="80" t="s">
        <v>35</v>
      </c>
      <c r="D14" s="81">
        <v>0.03</v>
      </c>
      <c r="E14" s="1"/>
      <c r="F14" s="34"/>
      <c r="G14" s="27"/>
      <c r="H14" s="27"/>
    </row>
    <row r="15" spans="1:8" x14ac:dyDescent="0.2">
      <c r="A15" s="1"/>
      <c r="B15" s="70" t="s">
        <v>36</v>
      </c>
      <c r="C15" s="71" t="s">
        <v>37</v>
      </c>
      <c r="D15" s="72">
        <v>6.4999999999999997E-3</v>
      </c>
      <c r="E15" s="1"/>
      <c r="F15" s="27"/>
      <c r="G15" s="27"/>
      <c r="H15" s="27"/>
    </row>
    <row r="16" spans="1:8" x14ac:dyDescent="0.2">
      <c r="A16" s="1"/>
      <c r="B16" s="70" t="s">
        <v>38</v>
      </c>
      <c r="C16" s="71" t="s">
        <v>39</v>
      </c>
      <c r="D16" s="72">
        <v>0.03</v>
      </c>
      <c r="E16" s="1"/>
      <c r="F16" s="27"/>
      <c r="G16" s="27"/>
      <c r="H16" s="27"/>
    </row>
    <row r="17" spans="1:10" x14ac:dyDescent="0.2">
      <c r="A17" s="1"/>
      <c r="B17" s="82" t="s">
        <v>40</v>
      </c>
      <c r="C17" s="83" t="s">
        <v>41</v>
      </c>
      <c r="D17" s="84">
        <v>0.02</v>
      </c>
      <c r="E17" s="1"/>
      <c r="F17" s="206"/>
      <c r="G17" s="206"/>
      <c r="H17" s="206"/>
    </row>
    <row r="18" spans="1:10" ht="13.9" customHeight="1" x14ac:dyDescent="0.2">
      <c r="A18" s="1"/>
      <c r="B18" s="70"/>
      <c r="C18" s="71"/>
      <c r="D18" s="91"/>
      <c r="E18" s="1"/>
      <c r="F18" s="205" t="s">
        <v>55</v>
      </c>
      <c r="G18" s="205"/>
      <c r="H18" s="205"/>
    </row>
    <row r="19" spans="1:10" x14ac:dyDescent="0.2">
      <c r="A19" s="3"/>
      <c r="B19" s="67">
        <v>6</v>
      </c>
      <c r="C19" s="68" t="s">
        <v>42</v>
      </c>
      <c r="D19" s="69">
        <v>0.01</v>
      </c>
      <c r="E19" s="3"/>
      <c r="F19" s="207" t="s">
        <v>54</v>
      </c>
      <c r="G19" s="207"/>
      <c r="H19" s="207"/>
    </row>
    <row r="20" spans="1:10" x14ac:dyDescent="0.2">
      <c r="A20" s="3"/>
      <c r="B20" s="210"/>
      <c r="C20" s="210"/>
      <c r="D20" s="210"/>
      <c r="E20" s="4"/>
      <c r="F20" s="208"/>
      <c r="G20" s="208"/>
      <c r="H20" s="208"/>
    </row>
    <row r="21" spans="1:10" ht="13.5" thickBot="1" x14ac:dyDescent="0.25">
      <c r="A21" s="3"/>
      <c r="B21" s="64"/>
      <c r="C21" s="65" t="s">
        <v>50</v>
      </c>
      <c r="D21" s="66">
        <f>(((1+D7+D8+D9)*(1+D19)*(1+D11)/(1-D13))-1)</f>
        <v>0.25</v>
      </c>
      <c r="E21" s="4"/>
      <c r="F21" s="208"/>
      <c r="G21" s="208"/>
      <c r="H21" s="208"/>
    </row>
    <row r="22" spans="1:10" x14ac:dyDescent="0.2">
      <c r="A22" s="3"/>
      <c r="D22" s="24"/>
      <c r="E22" s="5"/>
      <c r="F22" s="208"/>
      <c r="G22" s="208"/>
      <c r="H22" s="208"/>
    </row>
    <row r="23" spans="1:10" ht="13.5" thickBot="1" x14ac:dyDescent="0.25">
      <c r="A23" s="3"/>
      <c r="B23" s="63" t="s">
        <v>51</v>
      </c>
      <c r="C23" s="34"/>
      <c r="D23" s="24"/>
      <c r="E23" s="5"/>
      <c r="F23" s="208"/>
      <c r="G23" s="208"/>
      <c r="H23" s="208"/>
    </row>
    <row r="24" spans="1:10" x14ac:dyDescent="0.2">
      <c r="A24" s="3"/>
      <c r="B24" s="211" t="s">
        <v>57</v>
      </c>
      <c r="C24" s="211"/>
      <c r="D24" s="211"/>
      <c r="E24" s="5"/>
      <c r="F24" s="208"/>
      <c r="G24" s="208"/>
      <c r="H24" s="208"/>
    </row>
    <row r="25" spans="1:10" ht="13.5" thickBot="1" x14ac:dyDescent="0.25">
      <c r="B25" s="212" t="s">
        <v>56</v>
      </c>
      <c r="C25" s="212"/>
      <c r="D25" s="212"/>
      <c r="F25" s="209"/>
      <c r="G25" s="209"/>
      <c r="H25" s="209"/>
    </row>
    <row r="27" spans="1:10" x14ac:dyDescent="0.2">
      <c r="A27" s="34"/>
      <c r="B27" s="34"/>
      <c r="C27" s="34"/>
      <c r="D27" s="34"/>
      <c r="E27" s="38"/>
      <c r="F27" s="38"/>
      <c r="G27" s="38"/>
      <c r="H27" s="38"/>
      <c r="I27" s="38"/>
      <c r="J27" s="27"/>
    </row>
    <row r="28" spans="1:10" x14ac:dyDescent="0.2">
      <c r="A28" s="34"/>
      <c r="B28" s="34"/>
      <c r="C28" s="34"/>
      <c r="D28" s="34"/>
      <c r="E28" s="34"/>
      <c r="F28" s="34"/>
      <c r="G28" s="34"/>
      <c r="H28" s="34"/>
      <c r="I28" s="34"/>
    </row>
    <row r="29" spans="1:10" ht="14.45" customHeight="1" x14ac:dyDescent="0.2">
      <c r="B29" s="34"/>
      <c r="C29" s="34"/>
      <c r="D29" s="34"/>
      <c r="E29" s="28"/>
      <c r="F29" s="34"/>
      <c r="G29" s="34"/>
      <c r="H29" s="34"/>
    </row>
    <row r="30" spans="1:10" ht="15" x14ac:dyDescent="0.2">
      <c r="B30" s="34"/>
      <c r="C30" s="34"/>
      <c r="D30" s="34"/>
      <c r="E30" s="29"/>
      <c r="F30" s="34"/>
      <c r="G30" s="34"/>
      <c r="H30" s="34"/>
    </row>
    <row r="31" spans="1:10" ht="15" x14ac:dyDescent="0.2">
      <c r="B31" s="34"/>
      <c r="C31" s="34"/>
      <c r="D31" s="34"/>
      <c r="E31" s="29"/>
      <c r="F31" s="34"/>
      <c r="G31" s="34"/>
      <c r="H31" s="34"/>
    </row>
    <row r="32" spans="1:10" ht="15" x14ac:dyDescent="0.2">
      <c r="B32" s="34"/>
      <c r="C32" s="34"/>
      <c r="D32" s="34"/>
      <c r="E32" s="29"/>
      <c r="F32" s="34"/>
      <c r="G32" s="34"/>
      <c r="H32" s="34"/>
    </row>
    <row r="33" spans="2:8" ht="15" x14ac:dyDescent="0.2">
      <c r="B33" s="35"/>
      <c r="C33" s="35"/>
      <c r="D33" s="35"/>
      <c r="E33" s="36"/>
      <c r="F33" s="35"/>
      <c r="G33" s="35"/>
      <c r="H33" s="35"/>
    </row>
    <row r="34" spans="2:8" ht="15" x14ac:dyDescent="0.2">
      <c r="E34" s="29"/>
    </row>
    <row r="35" spans="2:8" ht="15" x14ac:dyDescent="0.2">
      <c r="E35" s="30"/>
    </row>
  </sheetData>
  <sheetProtection algorithmName="SHA-512" hashValue="APAv17QISZTCHWsUwlwmXsyBwMvHRpHri7RD71dt9tAXSbMSPwC3wDHo8G2ONtmwXrrHAmGnpdcBvGTstv7yAw==" saltValue="3XB/3uMOHPUGD1ZyImg3sw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&amp;G&amp;C&amp;"-,Negrito"&amp;11&amp;K03+039
UNIDADE DE ENGENHARIA&amp;R&amp;"-,Negrito"&amp;K03+039
PROCESSO Nº. xxxxxxx/20xx</oddHeader>
    <oddFooter>&amp;R&amp;"-,Regular"&amp;9&amp;K03+039Pág.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5"/>
  <sheetViews>
    <sheetView tabSelected="1" topLeftCell="A4" zoomScaleNormal="100" workbookViewId="0">
      <selection activeCell="D15" sqref="D15"/>
    </sheetView>
  </sheetViews>
  <sheetFormatPr defaultColWidth="11.42578125" defaultRowHeight="15" x14ac:dyDescent="0.2"/>
  <cols>
    <col min="1" max="1" width="10.42578125" style="16" customWidth="1"/>
    <col min="2" max="2" width="36" style="17" customWidth="1"/>
    <col min="3" max="3" width="11.7109375" style="17" customWidth="1"/>
    <col min="4" max="4" width="8.7109375" style="17" customWidth="1"/>
    <col min="5" max="5" width="10.7109375" style="18" customWidth="1"/>
    <col min="6" max="6" width="8.7109375" style="19" customWidth="1"/>
    <col min="7" max="7" width="10.7109375" style="18" customWidth="1"/>
    <col min="8" max="8" width="8.7109375" style="19" customWidth="1"/>
    <col min="9" max="9" width="10.7109375" style="20" customWidth="1"/>
    <col min="10" max="10" width="8.7109375" style="20" customWidth="1"/>
    <col min="11" max="11" width="10.7109375" style="20" customWidth="1"/>
    <col min="12" max="233" width="11.42578125" style="6" customWidth="1"/>
    <col min="234" max="234" width="56.28515625" style="6" customWidth="1"/>
    <col min="235" max="16384" width="11.42578125" style="6"/>
  </cols>
  <sheetData>
    <row r="1" spans="1:242" ht="18.75" x14ac:dyDescent="0.2">
      <c r="A1" s="186" t="s">
        <v>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242" x14ac:dyDescent="0.2">
      <c r="A2" s="168" t="s">
        <v>258</v>
      </c>
      <c r="B2" s="92"/>
      <c r="C2" s="92"/>
      <c r="D2" s="92"/>
      <c r="E2" s="92"/>
      <c r="F2" s="92"/>
      <c r="G2" s="92"/>
      <c r="H2" s="213" t="s">
        <v>19</v>
      </c>
      <c r="I2" s="213"/>
      <c r="J2" s="213"/>
      <c r="K2" s="7">
        <f>BDI!D21</f>
        <v>0.25</v>
      </c>
    </row>
    <row r="3" spans="1:242" ht="14.45" customHeight="1" x14ac:dyDescent="0.2">
      <c r="A3" s="168" t="s">
        <v>173</v>
      </c>
      <c r="B3" s="92"/>
      <c r="C3" s="92"/>
      <c r="D3" s="92"/>
      <c r="E3" s="92"/>
      <c r="F3" s="92"/>
      <c r="G3" s="92"/>
      <c r="H3" s="213" t="s">
        <v>405</v>
      </c>
      <c r="I3" s="213"/>
      <c r="J3" s="213"/>
      <c r="K3" s="7">
        <v>1.1122000000000001</v>
      </c>
    </row>
    <row r="4" spans="1:242" ht="14.45" customHeight="1" x14ac:dyDescent="0.2">
      <c r="A4" s="168" t="s">
        <v>393</v>
      </c>
      <c r="B4" s="92"/>
      <c r="C4" s="92"/>
      <c r="D4" s="92"/>
      <c r="E4" s="92"/>
      <c r="F4" s="92"/>
      <c r="G4" s="92"/>
      <c r="H4" s="214" t="s">
        <v>8</v>
      </c>
      <c r="I4" s="214"/>
      <c r="J4" s="214"/>
      <c r="K4" s="93"/>
    </row>
    <row r="5" spans="1:242" ht="15.75" thickBot="1" x14ac:dyDescent="0.2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242" s="9" customFormat="1" ht="15.75" thickBot="1" x14ac:dyDescent="0.25">
      <c r="A6" s="189" t="s">
        <v>25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</row>
    <row r="7" spans="1:242" s="11" customFormat="1" ht="12.6" customHeight="1" x14ac:dyDescent="0.2">
      <c r="A7" s="172" t="s">
        <v>6</v>
      </c>
      <c r="B7" s="215"/>
      <c r="C7" s="215"/>
      <c r="D7" s="215"/>
      <c r="E7" s="215"/>
      <c r="F7" s="172" t="s">
        <v>7</v>
      </c>
      <c r="G7" s="215"/>
      <c r="H7" s="215"/>
      <c r="I7" s="172" t="s">
        <v>16</v>
      </c>
      <c r="J7" s="215"/>
      <c r="K7" s="215"/>
      <c r="L7" s="170"/>
      <c r="M7" s="10"/>
      <c r="N7" s="170"/>
      <c r="O7" s="170"/>
      <c r="P7" s="170"/>
      <c r="Q7" s="170"/>
      <c r="R7" s="170"/>
      <c r="S7" s="170"/>
      <c r="T7" s="170"/>
      <c r="U7" s="10"/>
      <c r="V7" s="170"/>
      <c r="W7" s="170"/>
      <c r="X7" s="170"/>
      <c r="Y7" s="170"/>
      <c r="Z7" s="170"/>
      <c r="AA7" s="170"/>
      <c r="AB7" s="170"/>
      <c r="AC7" s="10"/>
      <c r="AD7" s="170"/>
      <c r="AE7" s="170"/>
      <c r="AF7" s="170"/>
      <c r="AG7" s="170"/>
      <c r="AH7" s="170"/>
      <c r="AI7" s="170"/>
      <c r="AJ7" s="170"/>
      <c r="AK7" s="10"/>
      <c r="AL7" s="170"/>
      <c r="AM7" s="170"/>
      <c r="AN7" s="170"/>
      <c r="AO7" s="170"/>
      <c r="AP7" s="170"/>
      <c r="AQ7" s="170"/>
      <c r="AR7" s="170"/>
      <c r="AS7" s="10"/>
      <c r="AT7" s="170"/>
      <c r="AU7" s="170"/>
      <c r="AV7" s="170"/>
      <c r="AW7" s="170"/>
      <c r="AX7" s="170"/>
      <c r="AY7" s="170"/>
      <c r="AZ7" s="170"/>
      <c r="BA7" s="10"/>
      <c r="BB7" s="170"/>
      <c r="BC7" s="170"/>
      <c r="BD7" s="170"/>
      <c r="BE7" s="170"/>
      <c r="BF7" s="170"/>
      <c r="BG7" s="170"/>
      <c r="BH7" s="170"/>
      <c r="BI7" s="10"/>
      <c r="BJ7" s="170"/>
      <c r="BK7" s="170"/>
      <c r="BL7" s="170"/>
      <c r="BM7" s="170"/>
      <c r="BN7" s="170"/>
      <c r="BO7" s="170"/>
      <c r="BP7" s="170"/>
      <c r="BQ7" s="10"/>
      <c r="BR7" s="170"/>
      <c r="BS7" s="170"/>
      <c r="BT7" s="170"/>
      <c r="BU7" s="170"/>
      <c r="BV7" s="170"/>
      <c r="BW7" s="170"/>
      <c r="BX7" s="170"/>
      <c r="BY7" s="10"/>
      <c r="BZ7" s="170"/>
      <c r="CA7" s="170"/>
      <c r="CB7" s="170"/>
      <c r="CC7" s="170"/>
      <c r="CD7" s="170"/>
      <c r="CE7" s="170"/>
      <c r="CF7" s="170"/>
      <c r="CG7" s="10"/>
      <c r="CH7" s="170"/>
      <c r="CI7" s="170"/>
      <c r="CJ7" s="170"/>
      <c r="CK7" s="170"/>
      <c r="CL7" s="170"/>
      <c r="CM7" s="170"/>
      <c r="CN7" s="170"/>
      <c r="CO7" s="10"/>
      <c r="CP7" s="170"/>
      <c r="CQ7" s="170"/>
      <c r="CR7" s="170"/>
      <c r="CS7" s="170"/>
      <c r="CT7" s="170"/>
      <c r="CU7" s="170"/>
      <c r="CV7" s="170"/>
      <c r="CW7" s="10"/>
      <c r="CX7" s="170"/>
      <c r="CY7" s="170"/>
      <c r="CZ7" s="170"/>
      <c r="DA7" s="170"/>
      <c r="DB7" s="170"/>
      <c r="DC7" s="170"/>
      <c r="DD7" s="170"/>
      <c r="DE7" s="10"/>
      <c r="DF7" s="170"/>
      <c r="DG7" s="170"/>
      <c r="DH7" s="170"/>
      <c r="DI7" s="170"/>
      <c r="DJ7" s="170"/>
      <c r="DK7" s="170"/>
      <c r="DL7" s="170"/>
      <c r="DM7" s="10"/>
      <c r="DN7" s="170"/>
      <c r="DO7" s="170"/>
      <c r="DP7" s="170"/>
      <c r="DQ7" s="170"/>
      <c r="DR7" s="170"/>
      <c r="DS7" s="170"/>
      <c r="DT7" s="170"/>
      <c r="DU7" s="10"/>
      <c r="DV7" s="170"/>
      <c r="DW7" s="170"/>
      <c r="DX7" s="170"/>
      <c r="DY7" s="170"/>
      <c r="DZ7" s="170"/>
      <c r="EA7" s="170"/>
      <c r="EB7" s="170"/>
      <c r="EC7" s="10"/>
      <c r="ED7" s="170"/>
      <c r="EE7" s="170"/>
      <c r="EF7" s="170"/>
      <c r="EG7" s="170"/>
      <c r="EH7" s="170"/>
      <c r="EI7" s="170"/>
      <c r="EJ7" s="170"/>
      <c r="EK7" s="10"/>
      <c r="EL7" s="170"/>
      <c r="EM7" s="170"/>
      <c r="EN7" s="170"/>
      <c r="EO7" s="170"/>
      <c r="EP7" s="170"/>
      <c r="EQ7" s="170"/>
      <c r="ER7" s="170"/>
      <c r="ES7" s="10"/>
      <c r="ET7" s="170"/>
      <c r="EU7" s="170"/>
      <c r="EV7" s="170"/>
      <c r="EW7" s="170"/>
      <c r="EX7" s="170"/>
      <c r="EY7" s="170"/>
      <c r="EZ7" s="170"/>
      <c r="FA7" s="10"/>
      <c r="FB7" s="170"/>
      <c r="FC7" s="170"/>
      <c r="FD7" s="170"/>
      <c r="FE7" s="170"/>
      <c r="FF7" s="170"/>
      <c r="FG7" s="170"/>
      <c r="FH7" s="170"/>
      <c r="FI7" s="10"/>
      <c r="FJ7" s="170"/>
      <c r="FK7" s="170"/>
      <c r="FL7" s="170"/>
      <c r="FM7" s="170"/>
      <c r="FN7" s="170"/>
      <c r="FO7" s="170"/>
      <c r="FP7" s="170"/>
      <c r="FQ7" s="10"/>
      <c r="FR7" s="170"/>
      <c r="FS7" s="170"/>
      <c r="FT7" s="170"/>
      <c r="FU7" s="170"/>
      <c r="FV7" s="170"/>
      <c r="FW7" s="170"/>
      <c r="FX7" s="170"/>
      <c r="FY7" s="10"/>
      <c r="FZ7" s="170"/>
      <c r="GA7" s="170"/>
      <c r="GB7" s="170"/>
      <c r="GC7" s="170"/>
      <c r="GD7" s="170"/>
      <c r="GE7" s="170"/>
      <c r="GF7" s="170"/>
      <c r="GG7" s="10"/>
      <c r="GH7" s="170"/>
      <c r="GI7" s="170"/>
      <c r="GJ7" s="170"/>
      <c r="GK7" s="170"/>
      <c r="GL7" s="170"/>
      <c r="GM7" s="170"/>
      <c r="GN7" s="170"/>
      <c r="GO7" s="10"/>
      <c r="GP7" s="170"/>
      <c r="GQ7" s="170"/>
      <c r="GR7" s="170"/>
      <c r="GS7" s="170"/>
      <c r="GT7" s="170"/>
      <c r="GU7" s="170"/>
      <c r="GV7" s="170"/>
      <c r="GW7" s="10"/>
      <c r="GX7" s="170"/>
      <c r="GY7" s="170"/>
      <c r="GZ7" s="170"/>
      <c r="HA7" s="170"/>
      <c r="HB7" s="170"/>
      <c r="HC7" s="170"/>
      <c r="HD7" s="170"/>
      <c r="HE7" s="10"/>
      <c r="HF7" s="170"/>
      <c r="HG7" s="170"/>
      <c r="HH7" s="170"/>
      <c r="HI7" s="170"/>
      <c r="HJ7" s="170"/>
      <c r="HK7" s="170"/>
      <c r="HL7" s="170"/>
      <c r="HM7" s="10"/>
      <c r="HN7" s="170"/>
      <c r="HO7" s="170"/>
      <c r="HP7" s="170"/>
      <c r="HQ7" s="170"/>
      <c r="HR7" s="170"/>
      <c r="HS7" s="170"/>
      <c r="HT7" s="170"/>
      <c r="HU7" s="10"/>
      <c r="HV7" s="170"/>
      <c r="HW7" s="170"/>
      <c r="HX7" s="170"/>
      <c r="HY7" s="170"/>
      <c r="HZ7" s="170"/>
      <c r="IA7" s="170"/>
      <c r="IB7" s="170"/>
      <c r="IC7" s="10"/>
      <c r="ID7" s="170"/>
      <c r="IE7" s="170"/>
      <c r="IF7" s="170"/>
      <c r="IG7" s="170"/>
      <c r="IH7" s="170"/>
    </row>
    <row r="8" spans="1:242" s="11" customFormat="1" ht="13.15" customHeight="1" thickBot="1" x14ac:dyDescent="0.25">
      <c r="A8" s="37" t="s">
        <v>24</v>
      </c>
      <c r="B8" s="216"/>
      <c r="C8" s="216"/>
      <c r="D8" s="216"/>
      <c r="E8" s="216"/>
      <c r="F8" s="37" t="s">
        <v>4</v>
      </c>
      <c r="G8" s="216"/>
      <c r="H8" s="216"/>
      <c r="I8" s="216"/>
      <c r="J8" s="216"/>
      <c r="K8" s="216"/>
      <c r="L8" s="170"/>
      <c r="M8" s="10"/>
      <c r="N8" s="10"/>
      <c r="O8" s="170"/>
      <c r="P8" s="170"/>
      <c r="Q8" s="10"/>
      <c r="R8" s="10"/>
      <c r="S8" s="170"/>
      <c r="T8" s="170"/>
      <c r="U8" s="10"/>
      <c r="V8" s="10"/>
      <c r="W8" s="170"/>
      <c r="X8" s="170"/>
      <c r="Y8" s="10"/>
      <c r="Z8" s="10"/>
      <c r="AA8" s="170"/>
      <c r="AB8" s="170"/>
      <c r="AC8" s="10"/>
      <c r="AD8" s="10"/>
      <c r="AE8" s="170"/>
      <c r="AF8" s="170"/>
      <c r="AG8" s="10"/>
      <c r="AH8" s="10"/>
      <c r="AI8" s="170"/>
      <c r="AJ8" s="170"/>
      <c r="AK8" s="10"/>
      <c r="AL8" s="10"/>
      <c r="AM8" s="170"/>
      <c r="AN8" s="170"/>
      <c r="AO8" s="10"/>
      <c r="AP8" s="10"/>
      <c r="AQ8" s="170"/>
      <c r="AR8" s="170"/>
      <c r="AS8" s="10"/>
      <c r="AT8" s="10"/>
      <c r="AU8" s="170"/>
      <c r="AV8" s="170"/>
      <c r="AW8" s="10"/>
      <c r="AX8" s="10"/>
      <c r="AY8" s="170"/>
      <c r="AZ8" s="170"/>
      <c r="BA8" s="10"/>
      <c r="BB8" s="10"/>
      <c r="BC8" s="170"/>
      <c r="BD8" s="170"/>
      <c r="BE8" s="10"/>
      <c r="BF8" s="10"/>
      <c r="BG8" s="170"/>
      <c r="BH8" s="170"/>
      <c r="BI8" s="10"/>
      <c r="BJ8" s="10"/>
      <c r="BK8" s="170"/>
      <c r="BL8" s="170"/>
      <c r="BM8" s="10"/>
      <c r="BN8" s="10"/>
      <c r="BO8" s="170"/>
      <c r="BP8" s="170"/>
      <c r="BQ8" s="10"/>
      <c r="BR8" s="10"/>
      <c r="BS8" s="170"/>
      <c r="BT8" s="170"/>
      <c r="BU8" s="10"/>
      <c r="BV8" s="10"/>
      <c r="BW8" s="170"/>
      <c r="BX8" s="170"/>
      <c r="BY8" s="10"/>
      <c r="BZ8" s="10"/>
      <c r="CA8" s="170"/>
      <c r="CB8" s="170"/>
      <c r="CC8" s="10"/>
      <c r="CD8" s="10"/>
      <c r="CE8" s="170"/>
      <c r="CF8" s="170"/>
      <c r="CG8" s="10"/>
      <c r="CH8" s="10"/>
      <c r="CI8" s="170"/>
      <c r="CJ8" s="170"/>
      <c r="CK8" s="10"/>
      <c r="CL8" s="10"/>
      <c r="CM8" s="170"/>
      <c r="CN8" s="170"/>
      <c r="CO8" s="10"/>
      <c r="CP8" s="10"/>
      <c r="CQ8" s="170"/>
      <c r="CR8" s="170"/>
      <c r="CS8" s="10"/>
      <c r="CT8" s="10"/>
      <c r="CU8" s="170"/>
      <c r="CV8" s="170"/>
      <c r="CW8" s="10"/>
      <c r="CX8" s="10"/>
      <c r="CY8" s="170"/>
      <c r="CZ8" s="170"/>
      <c r="DA8" s="10"/>
      <c r="DB8" s="10"/>
      <c r="DC8" s="170"/>
      <c r="DD8" s="170"/>
      <c r="DE8" s="10"/>
      <c r="DF8" s="10"/>
      <c r="DG8" s="170"/>
      <c r="DH8" s="170"/>
      <c r="DI8" s="10"/>
      <c r="DJ8" s="10"/>
      <c r="DK8" s="170"/>
      <c r="DL8" s="170"/>
      <c r="DM8" s="10"/>
      <c r="DN8" s="10"/>
      <c r="DO8" s="170"/>
      <c r="DP8" s="170"/>
      <c r="DQ8" s="10"/>
      <c r="DR8" s="10"/>
      <c r="DS8" s="170"/>
      <c r="DT8" s="170"/>
      <c r="DU8" s="10"/>
      <c r="DV8" s="10"/>
      <c r="DW8" s="170"/>
      <c r="DX8" s="170"/>
      <c r="DY8" s="10"/>
      <c r="DZ8" s="10"/>
      <c r="EA8" s="170"/>
      <c r="EB8" s="170"/>
      <c r="EC8" s="10"/>
      <c r="ED8" s="10"/>
      <c r="EE8" s="170"/>
      <c r="EF8" s="170"/>
      <c r="EG8" s="10"/>
      <c r="EH8" s="10"/>
      <c r="EI8" s="170"/>
      <c r="EJ8" s="170"/>
      <c r="EK8" s="10"/>
      <c r="EL8" s="10"/>
      <c r="EM8" s="170"/>
      <c r="EN8" s="170"/>
      <c r="EO8" s="10"/>
      <c r="EP8" s="10"/>
      <c r="EQ8" s="170"/>
      <c r="ER8" s="170"/>
      <c r="ES8" s="10"/>
      <c r="ET8" s="10"/>
      <c r="EU8" s="170"/>
      <c r="EV8" s="170"/>
      <c r="EW8" s="10"/>
      <c r="EX8" s="10"/>
      <c r="EY8" s="170"/>
      <c r="EZ8" s="170"/>
      <c r="FA8" s="10"/>
      <c r="FB8" s="10"/>
      <c r="FC8" s="170"/>
      <c r="FD8" s="170"/>
      <c r="FE8" s="10"/>
      <c r="FF8" s="10"/>
      <c r="FG8" s="170"/>
      <c r="FH8" s="170"/>
      <c r="FI8" s="10"/>
      <c r="FJ8" s="10"/>
      <c r="FK8" s="170"/>
      <c r="FL8" s="170"/>
      <c r="FM8" s="10"/>
      <c r="FN8" s="10"/>
      <c r="FO8" s="170"/>
      <c r="FP8" s="170"/>
      <c r="FQ8" s="10"/>
      <c r="FR8" s="10"/>
      <c r="FS8" s="170"/>
      <c r="FT8" s="170"/>
      <c r="FU8" s="10"/>
      <c r="FV8" s="10"/>
      <c r="FW8" s="170"/>
      <c r="FX8" s="170"/>
      <c r="FY8" s="10"/>
      <c r="FZ8" s="10"/>
      <c r="GA8" s="170"/>
      <c r="GB8" s="170"/>
      <c r="GC8" s="10"/>
      <c r="GD8" s="10"/>
      <c r="GE8" s="170"/>
      <c r="GF8" s="170"/>
      <c r="GG8" s="10"/>
      <c r="GH8" s="10"/>
      <c r="GI8" s="170"/>
      <c r="GJ8" s="170"/>
      <c r="GK8" s="10"/>
      <c r="GL8" s="10"/>
      <c r="GM8" s="170"/>
      <c r="GN8" s="170"/>
      <c r="GO8" s="10"/>
      <c r="GP8" s="10"/>
      <c r="GQ8" s="170"/>
      <c r="GR8" s="170"/>
      <c r="GS8" s="10"/>
      <c r="GT8" s="10"/>
      <c r="GU8" s="170"/>
      <c r="GV8" s="170"/>
      <c r="GW8" s="10"/>
      <c r="GX8" s="10"/>
      <c r="GY8" s="170"/>
      <c r="GZ8" s="170"/>
      <c r="HA8" s="10"/>
      <c r="HB8" s="10"/>
      <c r="HC8" s="170"/>
      <c r="HD8" s="170"/>
      <c r="HE8" s="10"/>
      <c r="HF8" s="10"/>
      <c r="HG8" s="170"/>
      <c r="HH8" s="170"/>
      <c r="HI8" s="10"/>
      <c r="HJ8" s="10"/>
      <c r="HK8" s="170"/>
      <c r="HL8" s="170"/>
      <c r="HM8" s="10"/>
      <c r="HN8" s="10"/>
      <c r="HO8" s="170"/>
      <c r="HP8" s="170"/>
      <c r="HQ8" s="10"/>
      <c r="HR8" s="10"/>
      <c r="HS8" s="170"/>
      <c r="HT8" s="170"/>
      <c r="HU8" s="10"/>
      <c r="HV8" s="10"/>
      <c r="HW8" s="170"/>
      <c r="HX8" s="170"/>
      <c r="HY8" s="10"/>
      <c r="HZ8" s="10"/>
      <c r="IA8" s="170"/>
      <c r="IB8" s="170"/>
      <c r="IC8" s="10"/>
      <c r="ID8" s="10"/>
      <c r="IE8" s="170"/>
      <c r="IF8" s="170"/>
      <c r="IG8" s="10"/>
      <c r="IH8" s="10"/>
    </row>
    <row r="9" spans="1:242" s="9" customFormat="1" ht="15.75" thickBot="1" x14ac:dyDescent="0.25">
      <c r="A9" s="189" t="s">
        <v>26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8"/>
      <c r="M9" s="12"/>
      <c r="N9" s="12"/>
      <c r="O9" s="8"/>
      <c r="P9" s="8"/>
      <c r="Q9" s="12"/>
      <c r="R9" s="12"/>
      <c r="S9" s="8"/>
      <c r="T9" s="8"/>
      <c r="U9" s="12"/>
      <c r="V9" s="12"/>
      <c r="W9" s="8"/>
      <c r="X9" s="8"/>
      <c r="Y9" s="12"/>
      <c r="Z9" s="12"/>
      <c r="AA9" s="8"/>
      <c r="AB9" s="8"/>
      <c r="AC9" s="12"/>
      <c r="AD9" s="12"/>
      <c r="AE9" s="8"/>
      <c r="AF9" s="8"/>
      <c r="AG9" s="12"/>
      <c r="AH9" s="12"/>
      <c r="AI9" s="8"/>
      <c r="AJ9" s="8"/>
      <c r="AK9" s="12"/>
      <c r="AL9" s="12"/>
      <c r="AM9" s="8"/>
      <c r="AN9" s="8"/>
      <c r="AO9" s="12"/>
      <c r="AP9" s="12"/>
      <c r="AQ9" s="8"/>
      <c r="AR9" s="8"/>
      <c r="AS9" s="12"/>
      <c r="AT9" s="12"/>
      <c r="AU9" s="8"/>
      <c r="AV9" s="8"/>
      <c r="AW9" s="12"/>
      <c r="AX9" s="12"/>
      <c r="AY9" s="8"/>
      <c r="AZ9" s="8"/>
      <c r="BA9" s="12"/>
      <c r="BB9" s="12"/>
      <c r="BC9" s="8"/>
      <c r="BD9" s="8"/>
      <c r="BE9" s="12"/>
      <c r="BF9" s="12"/>
      <c r="BG9" s="8"/>
      <c r="BH9" s="8"/>
      <c r="BI9" s="12"/>
      <c r="BJ9" s="12"/>
      <c r="BK9" s="8"/>
      <c r="BL9" s="8"/>
      <c r="BM9" s="12"/>
      <c r="BN9" s="12"/>
      <c r="BO9" s="8"/>
      <c r="BP9" s="8"/>
      <c r="BQ9" s="12"/>
      <c r="BR9" s="12"/>
      <c r="BS9" s="8"/>
      <c r="BT9" s="8"/>
      <c r="BU9" s="12"/>
      <c r="BV9" s="12"/>
      <c r="BW9" s="8"/>
      <c r="BX9" s="8"/>
      <c r="BY9" s="12"/>
      <c r="BZ9" s="12"/>
      <c r="CA9" s="8"/>
      <c r="CB9" s="8"/>
      <c r="CC9" s="12"/>
      <c r="CD9" s="12"/>
      <c r="CE9" s="8"/>
      <c r="CF9" s="8"/>
      <c r="CG9" s="12"/>
      <c r="CH9" s="12"/>
      <c r="CI9" s="8"/>
      <c r="CJ9" s="8"/>
      <c r="CK9" s="12"/>
      <c r="CL9" s="12"/>
      <c r="CM9" s="8"/>
      <c r="CN9" s="8"/>
      <c r="CO9" s="12"/>
      <c r="CP9" s="12"/>
      <c r="CQ9" s="8"/>
      <c r="CR9" s="8"/>
      <c r="CS9" s="12"/>
      <c r="CT9" s="12"/>
      <c r="CU9" s="8"/>
      <c r="CV9" s="8"/>
      <c r="CW9" s="12"/>
      <c r="CX9" s="12"/>
      <c r="CY9" s="8"/>
      <c r="CZ9" s="8"/>
      <c r="DA9" s="12"/>
      <c r="DB9" s="12"/>
      <c r="DC9" s="8"/>
      <c r="DD9" s="8"/>
      <c r="DE9" s="12"/>
      <c r="DF9" s="12"/>
      <c r="DG9" s="8"/>
      <c r="DH9" s="8"/>
      <c r="DI9" s="12"/>
      <c r="DJ9" s="12"/>
      <c r="DK9" s="8"/>
      <c r="DL9" s="8"/>
      <c r="DM9" s="12"/>
      <c r="DN9" s="12"/>
      <c r="DO9" s="8"/>
      <c r="DP9" s="8"/>
      <c r="DQ9" s="12"/>
      <c r="DR9" s="12"/>
      <c r="DS9" s="8"/>
      <c r="DT9" s="8"/>
      <c r="DU9" s="12"/>
      <c r="DV9" s="12"/>
      <c r="DW9" s="8"/>
      <c r="DX9" s="8"/>
      <c r="DY9" s="12"/>
      <c r="DZ9" s="12"/>
      <c r="EA9" s="8"/>
      <c r="EB9" s="8"/>
      <c r="EC9" s="12"/>
      <c r="ED9" s="12"/>
      <c r="EE9" s="8"/>
      <c r="EF9" s="8"/>
      <c r="EG9" s="12"/>
      <c r="EH9" s="12"/>
      <c r="EI9" s="8"/>
      <c r="EJ9" s="8"/>
      <c r="EK9" s="12"/>
      <c r="EL9" s="12"/>
      <c r="EM9" s="8"/>
      <c r="EN9" s="8"/>
      <c r="EO9" s="12"/>
      <c r="EP9" s="12"/>
      <c r="EQ9" s="8"/>
      <c r="ER9" s="8"/>
      <c r="ES9" s="12"/>
      <c r="ET9" s="12"/>
      <c r="EU9" s="8"/>
      <c r="EV9" s="8"/>
      <c r="EW9" s="12"/>
      <c r="EX9" s="12"/>
      <c r="EY9" s="8"/>
      <c r="EZ9" s="8"/>
      <c r="FA9" s="12"/>
      <c r="FB9" s="12"/>
      <c r="FC9" s="8"/>
      <c r="FD9" s="8"/>
      <c r="FE9" s="12"/>
      <c r="FF9" s="12"/>
      <c r="FG9" s="8"/>
      <c r="FH9" s="8"/>
      <c r="FI9" s="12"/>
      <c r="FJ9" s="12"/>
      <c r="FK9" s="8"/>
      <c r="FL9" s="8"/>
      <c r="FM9" s="12"/>
      <c r="FN9" s="12"/>
      <c r="FO9" s="8"/>
      <c r="FP9" s="8"/>
      <c r="FQ9" s="12"/>
      <c r="FR9" s="12"/>
      <c r="FS9" s="8"/>
      <c r="FT9" s="8"/>
      <c r="FU9" s="12"/>
      <c r="FV9" s="12"/>
      <c r="FW9" s="8"/>
      <c r="FX9" s="8"/>
      <c r="FY9" s="12"/>
      <c r="FZ9" s="12"/>
      <c r="GA9" s="8"/>
      <c r="GB9" s="8"/>
      <c r="GC9" s="12"/>
      <c r="GD9" s="12"/>
      <c r="GE9" s="8"/>
      <c r="GF9" s="8"/>
      <c r="GG9" s="12"/>
      <c r="GH9" s="12"/>
      <c r="GI9" s="8"/>
      <c r="GJ9" s="8"/>
      <c r="GK9" s="12"/>
      <c r="GL9" s="12"/>
      <c r="GM9" s="8"/>
      <c r="GN9" s="8"/>
      <c r="GO9" s="12"/>
      <c r="GP9" s="12"/>
      <c r="GQ9" s="8"/>
      <c r="GR9" s="8"/>
      <c r="GS9" s="12"/>
      <c r="GT9" s="12"/>
      <c r="GU9" s="8"/>
      <c r="GV9" s="8"/>
      <c r="GW9" s="12"/>
      <c r="GX9" s="12"/>
      <c r="GY9" s="8"/>
      <c r="GZ9" s="8"/>
      <c r="HA9" s="12"/>
      <c r="HB9" s="12"/>
      <c r="HC9" s="8"/>
      <c r="HD9" s="8"/>
      <c r="HE9" s="12"/>
      <c r="HF9" s="12"/>
      <c r="HG9" s="8"/>
      <c r="HH9" s="8"/>
      <c r="HI9" s="12"/>
      <c r="HJ9" s="12"/>
      <c r="HK9" s="8"/>
      <c r="HL9" s="8"/>
      <c r="HM9" s="12"/>
      <c r="HN9" s="12"/>
      <c r="HO9" s="8"/>
      <c r="HP9" s="8"/>
      <c r="HQ9" s="12"/>
      <c r="HR9" s="12"/>
      <c r="HS9" s="8"/>
      <c r="HT9" s="8"/>
      <c r="HU9" s="12"/>
      <c r="HV9" s="12"/>
      <c r="HW9" s="8"/>
      <c r="HX9" s="8"/>
      <c r="HY9" s="12"/>
      <c r="HZ9" s="12"/>
      <c r="IA9" s="8"/>
      <c r="IB9" s="8"/>
      <c r="IC9" s="12"/>
      <c r="ID9" s="12"/>
      <c r="IE9" s="8"/>
      <c r="IF9" s="8"/>
      <c r="IG9" s="12"/>
      <c r="IH9" s="12"/>
    </row>
    <row r="10" spans="1:242" x14ac:dyDescent="0.2">
      <c r="A10" s="230" t="s">
        <v>9</v>
      </c>
      <c r="B10" s="230" t="s">
        <v>0</v>
      </c>
      <c r="C10" s="233" t="s">
        <v>259</v>
      </c>
      <c r="D10" s="236" t="s">
        <v>404</v>
      </c>
      <c r="E10" s="236"/>
      <c r="F10" s="236"/>
      <c r="G10" s="236"/>
      <c r="H10" s="236"/>
      <c r="I10" s="236"/>
      <c r="J10" s="236"/>
      <c r="K10" s="236"/>
    </row>
    <row r="11" spans="1:242" s="9" customFormat="1" x14ac:dyDescent="0.2">
      <c r="A11" s="231"/>
      <c r="B11" s="231"/>
      <c r="C11" s="234"/>
      <c r="D11" s="190" t="s">
        <v>260</v>
      </c>
      <c r="E11" s="190"/>
      <c r="F11" s="190" t="s">
        <v>261</v>
      </c>
      <c r="G11" s="190"/>
      <c r="H11" s="190" t="s">
        <v>262</v>
      </c>
      <c r="I11" s="190"/>
      <c r="J11" s="190" t="s">
        <v>394</v>
      </c>
      <c r="K11" s="190"/>
    </row>
    <row r="12" spans="1:242" s="9" customFormat="1" x14ac:dyDescent="0.2">
      <c r="A12" s="232"/>
      <c r="B12" s="232"/>
      <c r="C12" s="235"/>
      <c r="D12" s="171" t="s">
        <v>263</v>
      </c>
      <c r="E12" s="171" t="s">
        <v>264</v>
      </c>
      <c r="F12" s="171" t="s">
        <v>263</v>
      </c>
      <c r="G12" s="171" t="s">
        <v>264</v>
      </c>
      <c r="H12" s="171" t="s">
        <v>263</v>
      </c>
      <c r="I12" s="171" t="s">
        <v>264</v>
      </c>
      <c r="J12" s="171" t="s">
        <v>263</v>
      </c>
      <c r="K12" s="171" t="s">
        <v>264</v>
      </c>
    </row>
    <row r="13" spans="1:242" x14ac:dyDescent="0.2">
      <c r="A13" s="40" t="s">
        <v>10</v>
      </c>
      <c r="B13" s="41" t="s">
        <v>272</v>
      </c>
      <c r="C13" s="132">
        <f>SUM(C14:C35)</f>
        <v>0</v>
      </c>
      <c r="D13" s="41"/>
      <c r="E13" s="42"/>
      <c r="F13" s="43"/>
      <c r="G13" s="42"/>
      <c r="H13" s="43"/>
      <c r="I13" s="44"/>
      <c r="J13" s="44"/>
      <c r="K13" s="44"/>
    </row>
    <row r="14" spans="1:242" x14ac:dyDescent="0.2">
      <c r="A14" s="227" t="s">
        <v>61</v>
      </c>
      <c r="B14" s="228" t="s">
        <v>60</v>
      </c>
      <c r="C14" s="229">
        <f>'Planilha de Orçamento'!H15</f>
        <v>0</v>
      </c>
      <c r="D14" s="180"/>
      <c r="E14" s="175"/>
      <c r="F14" s="174"/>
      <c r="G14" s="175"/>
      <c r="H14" s="174"/>
      <c r="I14" s="173"/>
      <c r="J14" s="173"/>
      <c r="K14" s="173"/>
    </row>
    <row r="15" spans="1:242" s="13" customFormat="1" x14ac:dyDescent="0.25">
      <c r="A15" s="218"/>
      <c r="B15" s="220"/>
      <c r="C15" s="222"/>
      <c r="D15" s="133">
        <v>0.4</v>
      </c>
      <c r="E15" s="181">
        <f>D15*$C14</f>
        <v>0</v>
      </c>
      <c r="F15" s="133">
        <v>0.3</v>
      </c>
      <c r="G15" s="181">
        <f>F15*$C14</f>
        <v>0</v>
      </c>
      <c r="H15" s="133">
        <v>0.3</v>
      </c>
      <c r="I15" s="181">
        <f>H15*$C14</f>
        <v>0</v>
      </c>
      <c r="J15" s="133"/>
      <c r="K15" s="181">
        <f>J15*$C14</f>
        <v>0</v>
      </c>
      <c r="M15" s="185">
        <f>D15+F15+H15+J15</f>
        <v>1</v>
      </c>
    </row>
    <row r="16" spans="1:242" s="135" customFormat="1" x14ac:dyDescent="0.25">
      <c r="A16" s="217" t="s">
        <v>71</v>
      </c>
      <c r="B16" s="219" t="s">
        <v>78</v>
      </c>
      <c r="C16" s="221">
        <f>'Planilha de Orçamento'!H39</f>
        <v>0</v>
      </c>
      <c r="D16" s="174"/>
      <c r="E16" s="175"/>
      <c r="F16" s="177"/>
      <c r="G16" s="177"/>
      <c r="H16" s="177"/>
      <c r="I16" s="178"/>
      <c r="J16" s="178"/>
      <c r="K16" s="173"/>
      <c r="M16" s="185"/>
    </row>
    <row r="17" spans="1:14" s="13" customFormat="1" x14ac:dyDescent="0.25">
      <c r="A17" s="218"/>
      <c r="B17" s="220"/>
      <c r="C17" s="222"/>
      <c r="D17" s="133"/>
      <c r="E17" s="181">
        <f>D17*$C16</f>
        <v>0</v>
      </c>
      <c r="F17" s="133">
        <v>0.35</v>
      </c>
      <c r="G17" s="181">
        <f>F17*$C16</f>
        <v>0</v>
      </c>
      <c r="H17" s="133">
        <v>0.35</v>
      </c>
      <c r="I17" s="181">
        <f>H17*$C16</f>
        <v>0</v>
      </c>
      <c r="J17" s="133">
        <v>0.3</v>
      </c>
      <c r="K17" s="181">
        <f>J17*$C16</f>
        <v>0</v>
      </c>
      <c r="M17" s="185">
        <f t="shared" ref="M17:M51" si="0">D17+F17+H17+J17</f>
        <v>1</v>
      </c>
    </row>
    <row r="18" spans="1:14" s="135" customFormat="1" x14ac:dyDescent="0.25">
      <c r="A18" s="217" t="s">
        <v>74</v>
      </c>
      <c r="B18" s="223" t="s">
        <v>136</v>
      </c>
      <c r="C18" s="225">
        <f>'Planilha de Orçamento'!H46</f>
        <v>0</v>
      </c>
      <c r="D18" s="174"/>
      <c r="E18" s="176"/>
      <c r="F18" s="177"/>
      <c r="G18" s="177"/>
      <c r="H18" s="177"/>
      <c r="I18" s="178"/>
      <c r="J18" s="178"/>
      <c r="K18" s="178"/>
      <c r="M18" s="185"/>
    </row>
    <row r="19" spans="1:14" s="13" customFormat="1" x14ac:dyDescent="0.25">
      <c r="A19" s="218"/>
      <c r="B19" s="224"/>
      <c r="C19" s="226"/>
      <c r="D19" s="133"/>
      <c r="E19" s="181">
        <f>D19*$C18</f>
        <v>0</v>
      </c>
      <c r="F19" s="133">
        <v>0.2</v>
      </c>
      <c r="G19" s="181">
        <f>F19*$C18</f>
        <v>0</v>
      </c>
      <c r="H19" s="133">
        <v>0.2</v>
      </c>
      <c r="I19" s="181">
        <f>H19*$C18</f>
        <v>0</v>
      </c>
      <c r="J19" s="133">
        <v>0.6</v>
      </c>
      <c r="K19" s="181">
        <f>J19*$C18</f>
        <v>0</v>
      </c>
      <c r="M19" s="185">
        <f t="shared" si="0"/>
        <v>1</v>
      </c>
    </row>
    <row r="20" spans="1:14" s="135" customFormat="1" x14ac:dyDescent="0.25">
      <c r="A20" s="217" t="s">
        <v>77</v>
      </c>
      <c r="B20" s="223" t="s">
        <v>88</v>
      </c>
      <c r="C20" s="225">
        <f>'Planilha de Orçamento'!H53</f>
        <v>0</v>
      </c>
      <c r="D20" s="174"/>
      <c r="E20" s="176"/>
      <c r="F20" s="177"/>
      <c r="G20" s="176"/>
      <c r="H20" s="178"/>
      <c r="I20" s="178"/>
      <c r="J20" s="178"/>
      <c r="K20" s="178"/>
      <c r="M20" s="185"/>
    </row>
    <row r="21" spans="1:14" s="136" customFormat="1" x14ac:dyDescent="0.25">
      <c r="A21" s="218"/>
      <c r="B21" s="224"/>
      <c r="C21" s="226"/>
      <c r="D21" s="133"/>
      <c r="E21" s="181">
        <f>D21*$C20</f>
        <v>0</v>
      </c>
      <c r="F21" s="133"/>
      <c r="G21" s="181">
        <f>F21*$C20</f>
        <v>0</v>
      </c>
      <c r="H21" s="133">
        <v>0.5</v>
      </c>
      <c r="I21" s="181">
        <f>H21*$C20</f>
        <v>0</v>
      </c>
      <c r="J21" s="133">
        <v>0.5</v>
      </c>
      <c r="K21" s="181">
        <f>J21*$C20</f>
        <v>0</v>
      </c>
      <c r="M21" s="185">
        <f t="shared" si="0"/>
        <v>1</v>
      </c>
      <c r="N21" s="137"/>
    </row>
    <row r="22" spans="1:14" s="135" customFormat="1" x14ac:dyDescent="0.25">
      <c r="A22" s="217" t="s">
        <v>82</v>
      </c>
      <c r="B22" s="223" t="s">
        <v>83</v>
      </c>
      <c r="C22" s="225">
        <f>'Planilha de Orçamento'!H57</f>
        <v>0</v>
      </c>
      <c r="D22" s="174"/>
      <c r="E22" s="176"/>
      <c r="F22" s="177"/>
      <c r="G22" s="177"/>
      <c r="H22" s="177"/>
      <c r="I22" s="178"/>
      <c r="J22" s="178"/>
      <c r="K22" s="178"/>
      <c r="M22" s="185"/>
    </row>
    <row r="23" spans="1:14" s="136" customFormat="1" x14ac:dyDescent="0.25">
      <c r="A23" s="218"/>
      <c r="B23" s="224"/>
      <c r="C23" s="226"/>
      <c r="D23" s="133"/>
      <c r="E23" s="181">
        <f>D23*$C22</f>
        <v>0</v>
      </c>
      <c r="F23" s="133">
        <v>0.5</v>
      </c>
      <c r="G23" s="181">
        <f>F23*$C22</f>
        <v>0</v>
      </c>
      <c r="H23" s="133">
        <v>0.5</v>
      </c>
      <c r="I23" s="181">
        <f>H23*$C22</f>
        <v>0</v>
      </c>
      <c r="J23" s="133"/>
      <c r="K23" s="181">
        <f>J23*$C22</f>
        <v>0</v>
      </c>
      <c r="L23" s="138"/>
      <c r="M23" s="185">
        <f t="shared" si="0"/>
        <v>1</v>
      </c>
      <c r="N23" s="137"/>
    </row>
    <row r="24" spans="1:14" s="135" customFormat="1" x14ac:dyDescent="0.25">
      <c r="A24" s="217" t="s">
        <v>85</v>
      </c>
      <c r="B24" s="223" t="s">
        <v>70</v>
      </c>
      <c r="C24" s="225">
        <f>'Planilha de Orçamento'!H61</f>
        <v>0</v>
      </c>
      <c r="D24" s="174"/>
      <c r="E24" s="176"/>
      <c r="F24" s="177"/>
      <c r="G24" s="176"/>
      <c r="H24" s="177"/>
      <c r="I24" s="178"/>
      <c r="J24" s="178"/>
      <c r="K24" s="178"/>
      <c r="M24" s="185"/>
    </row>
    <row r="25" spans="1:14" s="136" customFormat="1" x14ac:dyDescent="0.25">
      <c r="A25" s="218"/>
      <c r="B25" s="224"/>
      <c r="C25" s="226"/>
      <c r="D25" s="133">
        <v>0.25</v>
      </c>
      <c r="E25" s="181">
        <f>D25*$C24</f>
        <v>0</v>
      </c>
      <c r="F25" s="133">
        <v>0.25</v>
      </c>
      <c r="G25" s="181">
        <f>F25*$C24</f>
        <v>0</v>
      </c>
      <c r="H25" s="133">
        <v>0.25</v>
      </c>
      <c r="I25" s="181">
        <f>H25*$C24</f>
        <v>0</v>
      </c>
      <c r="J25" s="133">
        <v>0.25</v>
      </c>
      <c r="K25" s="181">
        <f>J25*$C24</f>
        <v>0</v>
      </c>
      <c r="L25" s="138"/>
      <c r="M25" s="185">
        <f t="shared" si="0"/>
        <v>1</v>
      </c>
      <c r="N25" s="137"/>
    </row>
    <row r="26" spans="1:14" s="135" customFormat="1" x14ac:dyDescent="0.25">
      <c r="A26" s="217" t="s">
        <v>86</v>
      </c>
      <c r="B26" s="219" t="s">
        <v>188</v>
      </c>
      <c r="C26" s="221">
        <f>'Planilha de Orçamento'!H65</f>
        <v>0</v>
      </c>
      <c r="D26" s="174"/>
      <c r="E26" s="175"/>
      <c r="F26" s="177"/>
      <c r="G26" s="175"/>
      <c r="H26" s="177"/>
      <c r="I26" s="178"/>
      <c r="J26" s="178"/>
      <c r="K26" s="173"/>
      <c r="M26" s="185"/>
    </row>
    <row r="27" spans="1:14" s="13" customFormat="1" x14ac:dyDescent="0.25">
      <c r="A27" s="218"/>
      <c r="B27" s="220"/>
      <c r="C27" s="222"/>
      <c r="D27" s="133"/>
      <c r="E27" s="181">
        <f>D27*$C26</f>
        <v>0</v>
      </c>
      <c r="F27" s="133">
        <v>0.35</v>
      </c>
      <c r="G27" s="181">
        <f>F27*$C26</f>
        <v>0</v>
      </c>
      <c r="H27" s="133">
        <v>0.35</v>
      </c>
      <c r="I27" s="181">
        <f>H27*$C26</f>
        <v>0</v>
      </c>
      <c r="J27" s="133">
        <v>0.3</v>
      </c>
      <c r="K27" s="181">
        <f>J27*$C26</f>
        <v>0</v>
      </c>
      <c r="M27" s="185">
        <f t="shared" si="0"/>
        <v>1</v>
      </c>
    </row>
    <row r="28" spans="1:14" s="135" customFormat="1" x14ac:dyDescent="0.25">
      <c r="A28" s="217" t="s">
        <v>87</v>
      </c>
      <c r="B28" s="223" t="s">
        <v>99</v>
      </c>
      <c r="C28" s="225">
        <f>'Planilha de Orçamento'!H81</f>
        <v>0</v>
      </c>
      <c r="D28" s="174"/>
      <c r="E28" s="174"/>
      <c r="F28" s="174"/>
      <c r="G28" s="174"/>
      <c r="H28" s="174"/>
      <c r="I28" s="174"/>
      <c r="J28" s="174"/>
      <c r="K28" s="174"/>
      <c r="M28" s="185"/>
    </row>
    <row r="29" spans="1:14" s="13" customFormat="1" x14ac:dyDescent="0.25">
      <c r="A29" s="218"/>
      <c r="B29" s="224"/>
      <c r="C29" s="226"/>
      <c r="D29" s="133"/>
      <c r="E29" s="181">
        <f>D29*$C28</f>
        <v>0</v>
      </c>
      <c r="F29" s="133">
        <v>0.4</v>
      </c>
      <c r="G29" s="181">
        <f>F29*$C28</f>
        <v>0</v>
      </c>
      <c r="H29" s="133">
        <v>0.5</v>
      </c>
      <c r="I29" s="181">
        <f>H29*$C28</f>
        <v>0</v>
      </c>
      <c r="J29" s="133">
        <v>0.1</v>
      </c>
      <c r="K29" s="181">
        <f>J29*$C28</f>
        <v>0</v>
      </c>
      <c r="M29" s="185">
        <f t="shared" si="0"/>
        <v>1</v>
      </c>
    </row>
    <row r="30" spans="1:14" s="135" customFormat="1" x14ac:dyDescent="0.25">
      <c r="A30" s="217" t="s">
        <v>245</v>
      </c>
      <c r="B30" s="223" t="s">
        <v>198</v>
      </c>
      <c r="C30" s="225">
        <f>'Planilha de Orçamento'!H89</f>
        <v>0</v>
      </c>
      <c r="D30" s="174"/>
      <c r="E30" s="174"/>
      <c r="F30" s="174"/>
      <c r="G30" s="174"/>
      <c r="H30" s="174"/>
      <c r="I30" s="174"/>
      <c r="J30" s="174"/>
      <c r="K30" s="174"/>
      <c r="M30" s="185"/>
    </row>
    <row r="31" spans="1:14" s="136" customFormat="1" x14ac:dyDescent="0.25">
      <c r="A31" s="218"/>
      <c r="B31" s="224"/>
      <c r="C31" s="226"/>
      <c r="D31" s="133"/>
      <c r="E31" s="181">
        <f>D31*$C30</f>
        <v>0</v>
      </c>
      <c r="F31" s="133">
        <v>0.5</v>
      </c>
      <c r="G31" s="181">
        <f>F31*$C30</f>
        <v>0</v>
      </c>
      <c r="H31" s="133">
        <v>0.4</v>
      </c>
      <c r="I31" s="181">
        <f>H31*$C30</f>
        <v>0</v>
      </c>
      <c r="J31" s="133">
        <v>0.1</v>
      </c>
      <c r="K31" s="181">
        <f>J31*$C30</f>
        <v>0</v>
      </c>
      <c r="M31" s="185">
        <f t="shared" si="0"/>
        <v>1</v>
      </c>
      <c r="N31" s="137"/>
    </row>
    <row r="32" spans="1:14" s="135" customFormat="1" x14ac:dyDescent="0.25">
      <c r="A32" s="217" t="s">
        <v>95</v>
      </c>
      <c r="B32" s="223" t="s">
        <v>115</v>
      </c>
      <c r="C32" s="225">
        <f>'Planilha de Orçamento'!H104</f>
        <v>0</v>
      </c>
      <c r="D32" s="174"/>
      <c r="E32" s="174"/>
      <c r="F32" s="174"/>
      <c r="G32" s="174"/>
      <c r="H32" s="174"/>
      <c r="I32" s="174"/>
      <c r="J32" s="174"/>
      <c r="K32" s="174"/>
      <c r="M32" s="185"/>
    </row>
    <row r="33" spans="1:14" s="136" customFormat="1" x14ac:dyDescent="0.25">
      <c r="A33" s="218"/>
      <c r="B33" s="224"/>
      <c r="C33" s="226"/>
      <c r="D33" s="133">
        <v>0.3</v>
      </c>
      <c r="E33" s="181">
        <f>D33*$C32</f>
        <v>0</v>
      </c>
      <c r="F33" s="133">
        <v>0.4</v>
      </c>
      <c r="G33" s="181">
        <f>F33*$C32</f>
        <v>0</v>
      </c>
      <c r="H33" s="133">
        <v>0.3</v>
      </c>
      <c r="I33" s="181">
        <f>H33*$C32</f>
        <v>0</v>
      </c>
      <c r="J33" s="133"/>
      <c r="K33" s="181">
        <f>J33*$C32</f>
        <v>0</v>
      </c>
      <c r="L33" s="138"/>
      <c r="M33" s="185">
        <f t="shared" si="0"/>
        <v>1</v>
      </c>
      <c r="N33" s="137"/>
    </row>
    <row r="34" spans="1:14" s="135" customFormat="1" x14ac:dyDescent="0.25">
      <c r="A34" s="217" t="s">
        <v>98</v>
      </c>
      <c r="B34" s="223" t="s">
        <v>107</v>
      </c>
      <c r="C34" s="225">
        <f>'Planilha de Orçamento'!H113</f>
        <v>0</v>
      </c>
      <c r="D34" s="174"/>
      <c r="E34" s="174"/>
      <c r="F34" s="174"/>
      <c r="G34" s="174"/>
      <c r="H34" s="174"/>
      <c r="I34" s="174"/>
      <c r="J34" s="174"/>
      <c r="K34" s="174"/>
      <c r="M34" s="185"/>
    </row>
    <row r="35" spans="1:14" s="136" customFormat="1" x14ac:dyDescent="0.25">
      <c r="A35" s="237"/>
      <c r="B35" s="224"/>
      <c r="C35" s="226"/>
      <c r="D35" s="133">
        <v>0.2</v>
      </c>
      <c r="E35" s="181">
        <f>D35*$C34</f>
        <v>0</v>
      </c>
      <c r="F35" s="133">
        <v>0.4</v>
      </c>
      <c r="G35" s="181">
        <f>F35*$C34</f>
        <v>0</v>
      </c>
      <c r="H35" s="133">
        <v>0.3</v>
      </c>
      <c r="I35" s="181">
        <f>H35*$C34</f>
        <v>0</v>
      </c>
      <c r="J35" s="133">
        <v>0.1</v>
      </c>
      <c r="K35" s="181">
        <f>J35*$C34</f>
        <v>0</v>
      </c>
      <c r="L35" s="138"/>
      <c r="M35" s="185">
        <f t="shared" si="0"/>
        <v>1</v>
      </c>
      <c r="N35" s="137"/>
    </row>
    <row r="36" spans="1:14" x14ac:dyDescent="0.25">
      <c r="A36" s="40" t="s">
        <v>11</v>
      </c>
      <c r="B36" s="41" t="s">
        <v>273</v>
      </c>
      <c r="C36" s="132">
        <f>SUM(C37:C40)</f>
        <v>0</v>
      </c>
      <c r="D36" s="139"/>
      <c r="E36" s="45"/>
      <c r="F36" s="45"/>
      <c r="G36" s="45"/>
      <c r="H36" s="45"/>
      <c r="I36" s="44"/>
      <c r="J36" s="44"/>
      <c r="K36" s="44"/>
      <c r="M36" s="185"/>
    </row>
    <row r="37" spans="1:14" x14ac:dyDescent="0.25">
      <c r="A37" s="227" t="s">
        <v>61</v>
      </c>
      <c r="B37" s="238" t="s">
        <v>392</v>
      </c>
      <c r="C37" s="239">
        <f>'Planilha de Orçamento'!H123</f>
        <v>0</v>
      </c>
      <c r="D37" s="174"/>
      <c r="E37" s="174"/>
      <c r="F37" s="174"/>
      <c r="G37" s="174"/>
      <c r="H37" s="174"/>
      <c r="I37" s="174"/>
      <c r="J37" s="174"/>
      <c r="K37" s="174"/>
      <c r="M37" s="185"/>
    </row>
    <row r="38" spans="1:14" s="13" customFormat="1" x14ac:dyDescent="0.25">
      <c r="A38" s="218"/>
      <c r="B38" s="224"/>
      <c r="C38" s="226"/>
      <c r="D38" s="133">
        <v>0.25</v>
      </c>
      <c r="E38" s="181">
        <f>D38*$C37</f>
        <v>0</v>
      </c>
      <c r="F38" s="133">
        <v>0.25</v>
      </c>
      <c r="G38" s="181">
        <f>F38*$C37</f>
        <v>0</v>
      </c>
      <c r="H38" s="133">
        <v>0.25</v>
      </c>
      <c r="I38" s="181">
        <f>H38*$C37</f>
        <v>0</v>
      </c>
      <c r="J38" s="133">
        <v>0.25</v>
      </c>
      <c r="K38" s="181">
        <f>J38*$C37</f>
        <v>0</v>
      </c>
      <c r="M38" s="185">
        <f t="shared" si="0"/>
        <v>1</v>
      </c>
    </row>
    <row r="39" spans="1:14" x14ac:dyDescent="0.25">
      <c r="A39" s="217" t="s">
        <v>71</v>
      </c>
      <c r="B39" s="223" t="s">
        <v>322</v>
      </c>
      <c r="C39" s="225">
        <f>'Planilha de Orçamento'!H148</f>
        <v>0</v>
      </c>
      <c r="D39" s="174"/>
      <c r="E39" s="174"/>
      <c r="F39" s="174"/>
      <c r="G39" s="174"/>
      <c r="H39" s="174"/>
      <c r="I39" s="174"/>
      <c r="J39" s="174"/>
      <c r="K39" s="174"/>
      <c r="M39" s="185"/>
    </row>
    <row r="40" spans="1:14" x14ac:dyDescent="0.25">
      <c r="A40" s="218"/>
      <c r="B40" s="224"/>
      <c r="C40" s="226"/>
      <c r="D40" s="133">
        <v>0.3</v>
      </c>
      <c r="E40" s="181">
        <f>D40*$C39</f>
        <v>0</v>
      </c>
      <c r="F40" s="133">
        <v>0.35</v>
      </c>
      <c r="G40" s="181">
        <f>F40*$C39</f>
        <v>0</v>
      </c>
      <c r="H40" s="133">
        <v>0.35</v>
      </c>
      <c r="I40" s="181">
        <f>H40*$C39</f>
        <v>0</v>
      </c>
      <c r="J40" s="133"/>
      <c r="K40" s="181">
        <f>J40*$C39</f>
        <v>0</v>
      </c>
      <c r="M40" s="185">
        <f t="shared" si="0"/>
        <v>1</v>
      </c>
    </row>
    <row r="41" spans="1:14" x14ac:dyDescent="0.25">
      <c r="A41" s="40" t="s">
        <v>12</v>
      </c>
      <c r="B41" s="41" t="s">
        <v>13</v>
      </c>
      <c r="C41" s="132">
        <f>SUM(C42:C51)</f>
        <v>0</v>
      </c>
      <c r="D41" s="139"/>
      <c r="E41" s="45"/>
      <c r="F41" s="45"/>
      <c r="G41" s="45"/>
      <c r="H41" s="45"/>
      <c r="I41" s="44"/>
      <c r="J41" s="44"/>
      <c r="K41" s="44"/>
      <c r="M41" s="185"/>
    </row>
    <row r="42" spans="1:14" x14ac:dyDescent="0.25">
      <c r="A42" s="227" t="s">
        <v>61</v>
      </c>
      <c r="B42" s="238" t="s">
        <v>338</v>
      </c>
      <c r="C42" s="239">
        <f>'Planilha de Orçamento'!H160</f>
        <v>0</v>
      </c>
      <c r="D42" s="174"/>
      <c r="E42" s="174"/>
      <c r="F42" s="174"/>
      <c r="G42" s="174"/>
      <c r="H42" s="174"/>
      <c r="I42" s="174"/>
      <c r="J42" s="179"/>
      <c r="K42" s="173"/>
      <c r="M42" s="185"/>
    </row>
    <row r="43" spans="1:14" x14ac:dyDescent="0.25">
      <c r="A43" s="218"/>
      <c r="B43" s="224"/>
      <c r="C43" s="226"/>
      <c r="D43" s="133">
        <v>0.4</v>
      </c>
      <c r="E43" s="181">
        <f>D43*$C42</f>
        <v>0</v>
      </c>
      <c r="F43" s="133">
        <v>0.3</v>
      </c>
      <c r="G43" s="181">
        <f>F43*$C42</f>
        <v>0</v>
      </c>
      <c r="H43" s="133">
        <v>0.3</v>
      </c>
      <c r="I43" s="181">
        <f>H43*$C42</f>
        <v>0</v>
      </c>
      <c r="J43" s="133"/>
      <c r="K43" s="181">
        <f>J43*$C42</f>
        <v>0</v>
      </c>
      <c r="M43" s="185">
        <f t="shared" si="0"/>
        <v>1</v>
      </c>
    </row>
    <row r="44" spans="1:14" x14ac:dyDescent="0.25">
      <c r="A44" s="217" t="s">
        <v>71</v>
      </c>
      <c r="B44" s="223" t="s">
        <v>349</v>
      </c>
      <c r="C44" s="225">
        <f>'Planilha de Orçamento'!H170</f>
        <v>0</v>
      </c>
      <c r="D44" s="174"/>
      <c r="E44" s="174"/>
      <c r="F44" s="174"/>
      <c r="G44" s="174"/>
      <c r="H44" s="174"/>
      <c r="I44" s="174"/>
      <c r="J44" s="174"/>
      <c r="K44" s="174"/>
      <c r="M44" s="185"/>
    </row>
    <row r="45" spans="1:14" s="13" customFormat="1" x14ac:dyDescent="0.25">
      <c r="A45" s="218"/>
      <c r="B45" s="224"/>
      <c r="C45" s="226"/>
      <c r="D45" s="133">
        <v>0.15</v>
      </c>
      <c r="E45" s="181">
        <f>D45*$C44</f>
        <v>0</v>
      </c>
      <c r="F45" s="133">
        <v>0.35</v>
      </c>
      <c r="G45" s="181">
        <f>F45*$C44</f>
        <v>0</v>
      </c>
      <c r="H45" s="133">
        <v>0.35</v>
      </c>
      <c r="I45" s="181">
        <f>H45*$C44</f>
        <v>0</v>
      </c>
      <c r="J45" s="133">
        <v>0.15</v>
      </c>
      <c r="K45" s="181">
        <f>J45*$C44</f>
        <v>0</v>
      </c>
      <c r="M45" s="185">
        <f t="shared" si="0"/>
        <v>1</v>
      </c>
    </row>
    <row r="46" spans="1:14" x14ac:dyDescent="0.25">
      <c r="A46" s="217" t="s">
        <v>74</v>
      </c>
      <c r="B46" s="223" t="s">
        <v>358</v>
      </c>
      <c r="C46" s="225">
        <f>'Planilha de Orçamento'!H180</f>
        <v>0</v>
      </c>
      <c r="D46" s="174"/>
      <c r="E46" s="174"/>
      <c r="F46" s="174"/>
      <c r="G46" s="174"/>
      <c r="H46" s="174"/>
      <c r="I46" s="173"/>
      <c r="J46" s="173"/>
      <c r="K46" s="173"/>
      <c r="M46" s="185"/>
    </row>
    <row r="47" spans="1:14" x14ac:dyDescent="0.25">
      <c r="A47" s="218"/>
      <c r="B47" s="224"/>
      <c r="C47" s="226"/>
      <c r="D47" s="133">
        <v>0.6</v>
      </c>
      <c r="E47" s="181">
        <f>D47*$C46</f>
        <v>0</v>
      </c>
      <c r="F47" s="133">
        <v>0.4</v>
      </c>
      <c r="G47" s="181">
        <f>F47*$C46</f>
        <v>0</v>
      </c>
      <c r="H47" s="133"/>
      <c r="I47" s="181">
        <f>H47*$C46</f>
        <v>0</v>
      </c>
      <c r="J47" s="133"/>
      <c r="K47" s="181">
        <f>J47*$C46</f>
        <v>0</v>
      </c>
      <c r="M47" s="185">
        <f t="shared" si="0"/>
        <v>1</v>
      </c>
    </row>
    <row r="48" spans="1:14" x14ac:dyDescent="0.25">
      <c r="A48" s="217" t="s">
        <v>77</v>
      </c>
      <c r="B48" s="223" t="s">
        <v>368</v>
      </c>
      <c r="C48" s="225">
        <f>'Planilha de Orçamento'!H188</f>
        <v>0</v>
      </c>
      <c r="D48" s="177"/>
      <c r="E48" s="175"/>
      <c r="F48" s="174"/>
      <c r="G48" s="174"/>
      <c r="H48" s="174"/>
      <c r="I48" s="174"/>
      <c r="J48" s="174"/>
      <c r="K48" s="174"/>
      <c r="M48" s="185"/>
    </row>
    <row r="49" spans="1:13" x14ac:dyDescent="0.25">
      <c r="A49" s="218"/>
      <c r="B49" s="224"/>
      <c r="C49" s="226"/>
      <c r="D49" s="133"/>
      <c r="E49" s="181">
        <f>D49*$C48</f>
        <v>0</v>
      </c>
      <c r="F49" s="133">
        <v>0.3</v>
      </c>
      <c r="G49" s="181">
        <f>F49*$C48</f>
        <v>0</v>
      </c>
      <c r="H49" s="133">
        <v>0.6</v>
      </c>
      <c r="I49" s="181">
        <f>H49*$C48</f>
        <v>0</v>
      </c>
      <c r="J49" s="133">
        <v>0.1</v>
      </c>
      <c r="K49" s="181">
        <f>J49*$C48</f>
        <v>0</v>
      </c>
      <c r="M49" s="185">
        <f t="shared" si="0"/>
        <v>1</v>
      </c>
    </row>
    <row r="50" spans="1:13" s="135" customFormat="1" x14ac:dyDescent="0.25">
      <c r="A50" s="217" t="s">
        <v>82</v>
      </c>
      <c r="B50" s="223" t="s">
        <v>371</v>
      </c>
      <c r="C50" s="225">
        <f>'Planilha de Orçamento'!H192</f>
        <v>0</v>
      </c>
      <c r="D50" s="174"/>
      <c r="E50" s="174"/>
      <c r="F50" s="174"/>
      <c r="G50" s="174"/>
      <c r="H50" s="174"/>
      <c r="I50" s="174"/>
      <c r="J50" s="174"/>
      <c r="K50" s="174"/>
      <c r="M50" s="185"/>
    </row>
    <row r="51" spans="1:13" s="13" customFormat="1" ht="15.75" thickBot="1" x14ac:dyDescent="0.3">
      <c r="A51" s="218"/>
      <c r="B51" s="224"/>
      <c r="C51" s="226"/>
      <c r="D51" s="133">
        <v>0.3</v>
      </c>
      <c r="E51" s="134">
        <f>D51*$C50</f>
        <v>0</v>
      </c>
      <c r="F51" s="133">
        <v>0.3</v>
      </c>
      <c r="G51" s="134">
        <f>F51*$C50</f>
        <v>0</v>
      </c>
      <c r="H51" s="133">
        <v>0.2</v>
      </c>
      <c r="I51" s="134">
        <f>H51*$C50</f>
        <v>0</v>
      </c>
      <c r="J51" s="133">
        <v>0.2</v>
      </c>
      <c r="K51" s="134">
        <f>J51*$C50</f>
        <v>0</v>
      </c>
      <c r="M51" s="185">
        <f t="shared" si="0"/>
        <v>1</v>
      </c>
    </row>
    <row r="52" spans="1:13" s="14" customFormat="1" x14ac:dyDescent="0.2">
      <c r="A52" s="242" t="s">
        <v>265</v>
      </c>
      <c r="B52" s="242"/>
      <c r="C52" s="140">
        <f>C13+C36+C41</f>
        <v>0</v>
      </c>
      <c r="D52" s="141"/>
      <c r="E52" s="142">
        <f>SUM(E14:E51)</f>
        <v>0</v>
      </c>
      <c r="F52" s="141"/>
      <c r="G52" s="142">
        <f>SUM(G14:G51)</f>
        <v>0</v>
      </c>
      <c r="H52" s="141"/>
      <c r="I52" s="142">
        <f>SUM(I14:I51)</f>
        <v>0</v>
      </c>
      <c r="J52" s="143"/>
      <c r="K52" s="142">
        <f>SUM(K14:K51)</f>
        <v>0</v>
      </c>
    </row>
    <row r="53" spans="1:13" s="14" customFormat="1" ht="15.75" thickBot="1" x14ac:dyDescent="0.25">
      <c r="A53" s="201"/>
      <c r="B53" s="201"/>
      <c r="C53" s="144" t="e">
        <f>SUM(D53:K53)</f>
        <v>#DIV/0!</v>
      </c>
      <c r="D53" s="240" t="e">
        <f>E52/$C$52</f>
        <v>#DIV/0!</v>
      </c>
      <c r="E53" s="240"/>
      <c r="F53" s="240" t="e">
        <f>G52/$C$52</f>
        <v>#DIV/0!</v>
      </c>
      <c r="G53" s="240"/>
      <c r="H53" s="240" t="e">
        <f t="shared" ref="H53" si="1">I52/$C$52</f>
        <v>#DIV/0!</v>
      </c>
      <c r="I53" s="240"/>
      <c r="J53" s="240" t="e">
        <f t="shared" ref="J53" si="2">K52/$C$52</f>
        <v>#DIV/0!</v>
      </c>
      <c r="K53" s="240"/>
    </row>
    <row r="54" spans="1:13" s="14" customFormat="1" ht="13.5" thickBot="1" x14ac:dyDescent="0.25">
      <c r="A54" s="167"/>
      <c r="B54" s="145"/>
      <c r="C54" s="169">
        <f>TRUNC(C52*(1+$K$2),2)</f>
        <v>0</v>
      </c>
      <c r="D54" s="241">
        <f>TRUNC(G52*(1+$K$2),2)</f>
        <v>0</v>
      </c>
      <c r="E54" s="241"/>
      <c r="F54" s="241"/>
      <c r="G54" s="241"/>
      <c r="H54" s="241">
        <f t="shared" ref="H54" si="3">TRUNC(I52*(1+$K$2),2)</f>
        <v>0</v>
      </c>
      <c r="I54" s="241"/>
      <c r="J54" s="241">
        <f t="shared" ref="J54" si="4">TRUNC(K52*(1+$K$2),2)</f>
        <v>0</v>
      </c>
      <c r="K54" s="241"/>
    </row>
    <row r="55" spans="1:13" x14ac:dyDescent="0.2">
      <c r="A55" s="166"/>
      <c r="B55" s="166"/>
      <c r="C55" s="166"/>
      <c r="D55" s="166"/>
      <c r="E55" s="166"/>
      <c r="F55" s="166"/>
      <c r="G55" s="166"/>
      <c r="H55" s="166"/>
      <c r="I55" s="15"/>
      <c r="J55" s="15"/>
      <c r="K55" s="15"/>
    </row>
  </sheetData>
  <sheetProtection algorithmName="SHA-512" hashValue="ONYcr0myYeyaRHh5rt6L8cBf+Lk4cbymbqThDEQZgrUrsQ9U1f41ueXIrw0eDzsFhrT895OLTE7iw0IyfDRzyg==" saltValue="plR6WfpgLmuPurC3nnJZ1g==" spinCount="100000" sheet="1" selectLockedCells="1"/>
  <mergeCells count="82">
    <mergeCell ref="J53:K53"/>
    <mergeCell ref="D54:G54"/>
    <mergeCell ref="H54:I54"/>
    <mergeCell ref="J54:K54"/>
    <mergeCell ref="A16:A17"/>
    <mergeCell ref="B16:B17"/>
    <mergeCell ref="C16:C17"/>
    <mergeCell ref="A18:A19"/>
    <mergeCell ref="B18:B19"/>
    <mergeCell ref="C18:C19"/>
    <mergeCell ref="A52:B53"/>
    <mergeCell ref="H53:I53"/>
    <mergeCell ref="A50:A51"/>
    <mergeCell ref="B50:B51"/>
    <mergeCell ref="C50:C51"/>
    <mergeCell ref="D53:E53"/>
    <mergeCell ref="F53:G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7:A38"/>
    <mergeCell ref="B37:B38"/>
    <mergeCell ref="C37:C38"/>
    <mergeCell ref="A39:A40"/>
    <mergeCell ref="B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H11:I11"/>
    <mergeCell ref="J11:K11"/>
    <mergeCell ref="A14:A15"/>
    <mergeCell ref="B14:B15"/>
    <mergeCell ref="C14:C15"/>
    <mergeCell ref="A10:A12"/>
    <mergeCell ref="B10:B12"/>
    <mergeCell ref="C10:C12"/>
    <mergeCell ref="D10:K10"/>
    <mergeCell ref="D11:E11"/>
    <mergeCell ref="F11:G11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9:K9"/>
    <mergeCell ref="B7:E7"/>
    <mergeCell ref="B8:E8"/>
    <mergeCell ref="G7:H7"/>
    <mergeCell ref="G8:K8"/>
    <mergeCell ref="J7:K7"/>
    <mergeCell ref="A6:K6"/>
    <mergeCell ref="A1:K1"/>
    <mergeCell ref="A5:K5"/>
    <mergeCell ref="H2:J2"/>
    <mergeCell ref="H3:J3"/>
    <mergeCell ref="H4:J4"/>
  </mergeCells>
  <conditionalFormatting sqref="J13:K13 B13:D13 B50:C50 B36:D36 B41:D41">
    <cfRule type="containsText" dxfId="35" priority="40" stopIfTrue="1" operator="containsText" text="x,xx">
      <formula>NOT(ISERROR(SEARCH("x,xx",B13)))</formula>
    </cfRule>
  </conditionalFormatting>
  <conditionalFormatting sqref="D10">
    <cfRule type="containsText" dxfId="34" priority="39" stopIfTrue="1" operator="containsText" text="x,xx">
      <formula>NOT(ISERROR(SEARCH("x,xx",D10)))</formula>
    </cfRule>
  </conditionalFormatting>
  <conditionalFormatting sqref="B54:D54 H54 J54">
    <cfRule type="containsText" dxfId="33" priority="38" stopIfTrue="1" operator="containsText" text="x,xx">
      <formula>NOT(ISERROR(SEARCH("x,xx",B54)))</formula>
    </cfRule>
  </conditionalFormatting>
  <conditionalFormatting sqref="B28:C28">
    <cfRule type="containsText" dxfId="32" priority="37" stopIfTrue="1" operator="containsText" text="x,xx">
      <formula>NOT(ISERROR(SEARCH("x,xx",B28)))</formula>
    </cfRule>
  </conditionalFormatting>
  <conditionalFormatting sqref="B34:C34">
    <cfRule type="containsText" dxfId="31" priority="36" stopIfTrue="1" operator="containsText" text="x,xx">
      <formula>NOT(ISERROR(SEARCH("x,xx",B34)))</formula>
    </cfRule>
  </conditionalFormatting>
  <conditionalFormatting sqref="B37:C37">
    <cfRule type="containsText" dxfId="30" priority="35" stopIfTrue="1" operator="containsText" text="x,xx">
      <formula>NOT(ISERROR(SEARCH("x,xx",B37)))</formula>
    </cfRule>
  </conditionalFormatting>
  <conditionalFormatting sqref="J42 B42:C42">
    <cfRule type="containsText" dxfId="29" priority="32" stopIfTrue="1" operator="containsText" text="x,xx">
      <formula>NOT(ISERROR(SEARCH("x,xx",B42)))</formula>
    </cfRule>
  </conditionalFormatting>
  <conditionalFormatting sqref="B14:D14 C26">
    <cfRule type="containsText" dxfId="28" priority="33" stopIfTrue="1" operator="containsText" text="x,xx">
      <formula>NOT(ISERROR(SEARCH("x,xx",B14)))</formula>
    </cfRule>
  </conditionalFormatting>
  <conditionalFormatting sqref="J14">
    <cfRule type="containsText" dxfId="27" priority="34" stopIfTrue="1" operator="containsText" text="x,xx">
      <formula>NOT(ISERROR(SEARCH("x,xx",J14)))</formula>
    </cfRule>
  </conditionalFormatting>
  <conditionalFormatting sqref="C52:D53 H53 J53">
    <cfRule type="containsText" dxfId="26" priority="31" stopIfTrue="1" operator="containsText" text="x,xx">
      <formula>NOT(ISERROR(SEARCH("x,xx",C52)))</formula>
    </cfRule>
  </conditionalFormatting>
  <conditionalFormatting sqref="J26 B26 D26">
    <cfRule type="containsText" dxfId="25" priority="30" stopIfTrue="1" operator="containsText" text="x,xx">
      <formula>NOT(ISERROR(SEARCH("x,xx",B26)))</formula>
    </cfRule>
  </conditionalFormatting>
  <conditionalFormatting sqref="B30:C30">
    <cfRule type="containsText" dxfId="24" priority="29" stopIfTrue="1" operator="containsText" text="x,xx">
      <formula>NOT(ISERROR(SEARCH("x,xx",B30)))</formula>
    </cfRule>
  </conditionalFormatting>
  <conditionalFormatting sqref="B32:C32">
    <cfRule type="containsText" dxfId="23" priority="28" stopIfTrue="1" operator="containsText" text="x,xx">
      <formula>NOT(ISERROR(SEARCH("x,xx",B32)))</formula>
    </cfRule>
  </conditionalFormatting>
  <conditionalFormatting sqref="B39:C39">
    <cfRule type="containsText" dxfId="22" priority="27" stopIfTrue="1" operator="containsText" text="x,xx">
      <formula>NOT(ISERROR(SEARCH("x,xx",B39)))</formula>
    </cfRule>
  </conditionalFormatting>
  <conditionalFormatting sqref="B48:D48">
    <cfRule type="containsText" dxfId="21" priority="22" stopIfTrue="1" operator="containsText" text="x,xx">
      <formula>NOT(ISERROR(SEARCH("x,xx",B48)))</formula>
    </cfRule>
  </conditionalFormatting>
  <conditionalFormatting sqref="B44:C44">
    <cfRule type="containsText" dxfId="20" priority="24" stopIfTrue="1" operator="containsText" text="x,xx">
      <formula>NOT(ISERROR(SEARCH("x,xx",B44)))</formula>
    </cfRule>
  </conditionalFormatting>
  <conditionalFormatting sqref="J46 B46:C46">
    <cfRule type="containsText" dxfId="19" priority="23" stopIfTrue="1" operator="containsText" text="x,xx">
      <formula>NOT(ISERROR(SEARCH("x,xx",B46)))</formula>
    </cfRule>
  </conditionalFormatting>
  <conditionalFormatting sqref="J18 B18:D18">
    <cfRule type="containsText" dxfId="18" priority="20" stopIfTrue="1" operator="containsText" text="x,xx">
      <formula>NOT(ISERROR(SEARCH("x,xx",B18)))</formula>
    </cfRule>
  </conditionalFormatting>
  <conditionalFormatting sqref="J24 B24:D24">
    <cfRule type="containsText" dxfId="17" priority="19" stopIfTrue="1" operator="containsText" text="x,xx">
      <formula>NOT(ISERROR(SEARCH("x,xx",B24)))</formula>
    </cfRule>
  </conditionalFormatting>
  <conditionalFormatting sqref="C16">
    <cfRule type="containsText" dxfId="16" priority="18" stopIfTrue="1" operator="containsText" text="x,xx">
      <formula>NOT(ISERROR(SEARCH("x,xx",C16)))</formula>
    </cfRule>
  </conditionalFormatting>
  <conditionalFormatting sqref="J16 B16 D16">
    <cfRule type="containsText" dxfId="15" priority="17" stopIfTrue="1" operator="containsText" text="x,xx">
      <formula>NOT(ISERROR(SEARCH("x,xx",B16)))</formula>
    </cfRule>
  </conditionalFormatting>
  <conditionalFormatting sqref="B20:D20 H20:J20">
    <cfRule type="containsText" dxfId="14" priority="16" stopIfTrue="1" operator="containsText" text="x,xx">
      <formula>NOT(ISERROR(SEARCH("x,xx",B20)))</formula>
    </cfRule>
  </conditionalFormatting>
  <conditionalFormatting sqref="J22 B22:D22">
    <cfRule type="containsText" dxfId="13" priority="15" stopIfTrue="1" operator="containsText" text="x,xx">
      <formula>NOT(ISERROR(SEARCH("x,xx",B22)))</formula>
    </cfRule>
  </conditionalFormatting>
  <conditionalFormatting sqref="F54">
    <cfRule type="containsText" dxfId="12" priority="14" stopIfTrue="1" operator="containsText" text="x,xx">
      <formula>NOT(ISERROR(SEARCH("x,xx",F54)))</formula>
    </cfRule>
  </conditionalFormatting>
  <conditionalFormatting sqref="D28:K28">
    <cfRule type="containsText" dxfId="11" priority="12" stopIfTrue="1" operator="containsText" text="x,xx">
      <formula>NOT(ISERROR(SEARCH("x,xx",D28)))</formula>
    </cfRule>
  </conditionalFormatting>
  <conditionalFormatting sqref="D30:K30">
    <cfRule type="containsText" dxfId="10" priority="11" stopIfTrue="1" operator="containsText" text="x,xx">
      <formula>NOT(ISERROR(SEARCH("x,xx",D30)))</formula>
    </cfRule>
  </conditionalFormatting>
  <conditionalFormatting sqref="D32:K32">
    <cfRule type="containsText" dxfId="9" priority="10" stopIfTrue="1" operator="containsText" text="x,xx">
      <formula>NOT(ISERROR(SEARCH("x,xx",D32)))</formula>
    </cfRule>
  </conditionalFormatting>
  <conditionalFormatting sqref="D34:K34">
    <cfRule type="containsText" dxfId="8" priority="9" stopIfTrue="1" operator="containsText" text="x,xx">
      <formula>NOT(ISERROR(SEARCH("x,xx",D34)))</formula>
    </cfRule>
  </conditionalFormatting>
  <conditionalFormatting sqref="D37:K37">
    <cfRule type="containsText" dxfId="7" priority="8" stopIfTrue="1" operator="containsText" text="x,xx">
      <formula>NOT(ISERROR(SEARCH("x,xx",D37)))</formula>
    </cfRule>
  </conditionalFormatting>
  <conditionalFormatting sqref="D39:K39">
    <cfRule type="containsText" dxfId="6" priority="7" stopIfTrue="1" operator="containsText" text="x,xx">
      <formula>NOT(ISERROR(SEARCH("x,xx",D39)))</formula>
    </cfRule>
  </conditionalFormatting>
  <conditionalFormatting sqref="D42:I42">
    <cfRule type="containsText" dxfId="5" priority="6" stopIfTrue="1" operator="containsText" text="x,xx">
      <formula>NOT(ISERROR(SEARCH("x,xx",D42)))</formula>
    </cfRule>
  </conditionalFormatting>
  <conditionalFormatting sqref="D44:K44">
    <cfRule type="containsText" dxfId="4" priority="5" stopIfTrue="1" operator="containsText" text="x,xx">
      <formula>NOT(ISERROR(SEARCH("x,xx",D44)))</formula>
    </cfRule>
  </conditionalFormatting>
  <conditionalFormatting sqref="D46:G46">
    <cfRule type="containsText" dxfId="3" priority="4" stopIfTrue="1" operator="containsText" text="x,xx">
      <formula>NOT(ISERROR(SEARCH("x,xx",D46)))</formula>
    </cfRule>
  </conditionalFormatting>
  <conditionalFormatting sqref="F48:K48">
    <cfRule type="containsText" dxfId="2" priority="3" stopIfTrue="1" operator="containsText" text="x,xx">
      <formula>NOT(ISERROR(SEARCH("x,xx",F48)))</formula>
    </cfRule>
  </conditionalFormatting>
  <conditionalFormatting sqref="D50:K50">
    <cfRule type="containsText" dxfId="1" priority="2" stopIfTrue="1" operator="containsText" text="x,xx">
      <formula>NOT(ISERROR(SEARCH("x,xx",D50)))</formula>
    </cfRule>
  </conditionalFormatting>
  <conditionalFormatting sqref="F53">
    <cfRule type="containsText" dxfId="0" priority="1" stopIfTrue="1" operator="containsText" text="x,xx">
      <formula>NOT(ISERROR(SEARCH("x,xx",F53)))</formula>
    </cfRule>
  </conditionalFormatting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&amp;L&amp;G&amp;RPROCESSO Nº 0000195/2022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de Orçamento</vt:lpstr>
      <vt:lpstr>BDI</vt:lpstr>
      <vt:lpstr>Cronograma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JOEL SILVA GULARTE JUNIOR</cp:lastModifiedBy>
  <cp:lastPrinted>2022-03-12T22:36:50Z</cp:lastPrinted>
  <dcterms:created xsi:type="dcterms:W3CDTF">2000-05-25T11:19:14Z</dcterms:created>
  <dcterms:modified xsi:type="dcterms:W3CDTF">2022-05-31T17:11:55Z</dcterms:modified>
</cp:coreProperties>
</file>